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epertoireF\LSPM\ComEx-LSPM\ComExLSPM-01122023\"/>
    </mc:Choice>
  </mc:AlternateContent>
  <bookViews>
    <workbookView xWindow="0" yWindow="720" windowWidth="23040" windowHeight="9060"/>
  </bookViews>
  <sheets>
    <sheet name="Estimatif Calcul Couts 2024" sheetId="7" r:id="rId1"/>
    <sheet name="Calculs Coûts 2023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7" l="1"/>
  <c r="E18" i="7"/>
  <c r="D18" i="7"/>
  <c r="F17" i="7"/>
  <c r="E17" i="7"/>
  <c r="D17" i="7"/>
  <c r="F16" i="7"/>
  <c r="E16" i="7"/>
  <c r="D16" i="7"/>
  <c r="F18" i="5"/>
  <c r="F17" i="5"/>
  <c r="F16" i="5"/>
  <c r="E18" i="5"/>
  <c r="D18" i="5"/>
  <c r="E17" i="5"/>
  <c r="D17" i="5"/>
  <c r="E16" i="5"/>
  <c r="D16" i="5"/>
  <c r="C16" i="5" l="1"/>
  <c r="C17" i="5"/>
  <c r="C18" i="5"/>
  <c r="C16" i="7"/>
  <c r="F24" i="7"/>
  <c r="E24" i="7"/>
  <c r="D24" i="7"/>
  <c r="F23" i="7"/>
  <c r="E23" i="7"/>
  <c r="D23" i="7"/>
  <c r="C18" i="7"/>
  <c r="C17" i="7"/>
  <c r="C19" i="7"/>
  <c r="B3" i="7"/>
  <c r="F24" i="5"/>
  <c r="F23" i="5"/>
  <c r="E24" i="5"/>
  <c r="E23" i="5"/>
  <c r="D24" i="5"/>
  <c r="D23" i="5"/>
  <c r="B3" i="5"/>
  <c r="E19" i="7" l="1"/>
  <c r="E29" i="7"/>
  <c r="F19" i="7"/>
  <c r="F29" i="7" s="1"/>
  <c r="D19" i="7" l="1"/>
  <c r="D29" i="7" l="1"/>
  <c r="E19" i="5"/>
  <c r="E29" i="5" s="1"/>
  <c r="C19" i="5"/>
  <c r="D19" i="5" l="1"/>
  <c r="D29" i="5" s="1"/>
  <c r="F19" i="5"/>
  <c r="F29" i="5" l="1"/>
</calcChain>
</file>

<file path=xl/sharedStrings.xml><?xml version="1.0" encoding="utf-8"?>
<sst xmlns="http://schemas.openxmlformats.org/spreadsheetml/2006/main" count="84" uniqueCount="46">
  <si>
    <t>MECMA</t>
  </si>
  <si>
    <t>Commentaires</t>
  </si>
  <si>
    <t>COUT STOCKAGE</t>
  </si>
  <si>
    <t>EDF </t>
  </si>
  <si>
    <t>COUT HANGAR FOSELEV</t>
  </si>
  <si>
    <t>COUT IMP (hors EDF)</t>
  </si>
  <si>
    <t>AOT</t>
  </si>
  <si>
    <t>COUT Power Hut</t>
  </si>
  <si>
    <t>KM3NeT</t>
  </si>
  <si>
    <t>total</t>
  </si>
  <si>
    <t>Eligible Branche 1</t>
  </si>
  <si>
    <t>MECMA/2+stockage/2+AOT</t>
  </si>
  <si>
    <t>EDF</t>
  </si>
  <si>
    <t>Expérience INSU: MII/Bathybot/sismo/DAS+SOP+DSTS</t>
  </si>
  <si>
    <t>Nb de FO</t>
  </si>
  <si>
    <t>Nb de port</t>
  </si>
  <si>
    <t>Branche 1 total</t>
  </si>
  <si>
    <t>Expérience IN2P3 : Spectromètre Gamma/BioCaméra</t>
  </si>
  <si>
    <t>KM3NET</t>
  </si>
  <si>
    <t>2 ports BJS
2 FO BJS/2</t>
  </si>
  <si>
    <t>Charges totale LSPM 2022</t>
  </si>
  <si>
    <t>Données de répartition des coûts</t>
  </si>
  <si>
    <t>Données Comptables d'entrée</t>
  </si>
  <si>
    <t>INSU expériences</t>
  </si>
  <si>
    <t>IN2P3 expériences</t>
  </si>
  <si>
    <t>Calculs RH</t>
  </si>
  <si>
    <t>Calculs Répartitions des coûts hors RH</t>
  </si>
  <si>
    <t>coût vs FO</t>
  </si>
  <si>
    <t>cout vs ports</t>
  </si>
  <si>
    <t>Calculs Répartitions  RH</t>
  </si>
  <si>
    <t>Total à répartir</t>
  </si>
  <si>
    <t>IMP</t>
  </si>
  <si>
    <t xml:space="preserve">Coût </t>
  </si>
  <si>
    <t>MECMA+stockage+AOT</t>
  </si>
  <si>
    <t>1 port N1 sur 8 // 2 ports BJS sur 6
FO utilisées par la BJS : 2. Bathybot et sismo utilise 2/4 ports utilisés. Pendant 6/12 mois. Soit 0,5</t>
  </si>
  <si>
    <t>2 ports BJS sur 6
FO utilisées par la BJS : 2. Spectro et Biocaméra utilise 2/4 ports utilisés. Pendant 6/12 mois. Soit 0,5</t>
  </si>
  <si>
    <t xml:space="preserve">8 ports N1 + 6 ports BJS </t>
  </si>
  <si>
    <t xml:space="preserve"> Ports et FO restantes/utilisateurs</t>
  </si>
  <si>
    <t>Expérience INSU: MII/Bathybot/sismo/DAS</t>
  </si>
  <si>
    <t xml:space="preserve">1 port N1 + 2 ports BJS
2 FO MII + 1 BJS + 1 DAS </t>
  </si>
  <si>
    <t>2 ports BJS sur 6
FO utilisées par la BJS : 2. Spectro et Biocaméra utilise 2/4 *2 ports utilisés. Soit 1 FO</t>
  </si>
  <si>
    <t xml:space="preserve">1 port N1 + 2 ports BJS
2 FO MII + 1 BJS/2 
+ (1 DAS + 1 SOP + DSTS)/2 car 6 mois/12) </t>
  </si>
  <si>
    <t xml:space="preserve">2 ports BJS
1 FO BJS
</t>
  </si>
  <si>
    <t>1 port N1 sur 8 // 2 ports BJS sur 6
FO utilisées par la BJS : 2. Bathybot et sismo utilise 2/4 *2 ports utilisés . Soit 1 FO</t>
  </si>
  <si>
    <t>Fiche à réactualiser avec les frais de fonctionnement réels 2023</t>
  </si>
  <si>
    <t>FICHE A REACTUALISER  AVEC LES COUTS DE FONCTIONNEMENT REELS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</si>
</sst>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13" fillId="0" borderId="0" xfId="0" applyFont="1"/>
    <xf numFmtId="0" fontId="11" fillId="0" borderId="0" xfId="0" applyFon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75" zoomScaleNormal="75" workbookViewId="0">
      <selection activeCell="K30" sqref="K30"/>
    </sheetView>
  </sheetViews>
  <sheetFormatPr baseColWidth="10" defaultRowHeight="15.75" x14ac:dyDescent="0.25"/>
  <cols>
    <col min="1" max="1" width="6" customWidth="1"/>
    <col min="2" max="2" width="37.5703125" style="4" customWidth="1"/>
    <col min="3" max="3" width="23.42578125" style="3" customWidth="1"/>
    <col min="4" max="4" width="27.42578125" style="3" customWidth="1"/>
    <col min="5" max="5" width="34.28515625" style="3" customWidth="1"/>
    <col min="6" max="7" width="27.42578125" style="3" customWidth="1"/>
    <col min="8" max="8" width="19.28515625" style="3" customWidth="1"/>
    <col min="9" max="9" width="16.7109375" style="3" customWidth="1"/>
    <col min="10" max="10" width="11.5703125" style="3" customWidth="1"/>
    <col min="11" max="11" width="11.5703125" style="3"/>
  </cols>
  <sheetData>
    <row r="1" spans="1:11" ht="46.5" x14ac:dyDescent="0.35">
      <c r="B1" s="6" t="s">
        <v>22</v>
      </c>
      <c r="C1" s="7"/>
      <c r="D1" s="7"/>
      <c r="E1" s="7"/>
      <c r="F1" s="7"/>
      <c r="G1" s="7"/>
      <c r="H1" s="7"/>
      <c r="I1" s="7"/>
    </row>
    <row r="2" spans="1:11" ht="46.5" x14ac:dyDescent="0.25">
      <c r="B2" s="8" t="s">
        <v>20</v>
      </c>
      <c r="C2" s="8" t="s">
        <v>0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7</v>
      </c>
      <c r="I2" s="8" t="s">
        <v>6</v>
      </c>
    </row>
    <row r="3" spans="1:11" ht="23.25" x14ac:dyDescent="0.25">
      <c r="B3" s="9">
        <f>SUM(C3:I3)</f>
        <v>164039.82</v>
      </c>
      <c r="C3" s="9">
        <v>63049.39</v>
      </c>
      <c r="D3" s="9">
        <v>31894.45</v>
      </c>
      <c r="E3" s="9">
        <v>20373.599999999999</v>
      </c>
      <c r="F3" s="9">
        <v>32056</v>
      </c>
      <c r="G3" s="9">
        <v>11099.38</v>
      </c>
      <c r="H3" s="9">
        <v>340</v>
      </c>
      <c r="I3" s="9">
        <v>5227</v>
      </c>
    </row>
    <row r="4" spans="1:11" s="1" customFormat="1" ht="23.25" x14ac:dyDescent="0.25">
      <c r="B4" s="9"/>
      <c r="C4" s="9"/>
      <c r="D4" s="9"/>
      <c r="E4" s="9"/>
      <c r="F4" s="9"/>
      <c r="G4" s="9"/>
      <c r="H4" s="9"/>
      <c r="I4" s="9"/>
    </row>
    <row r="5" spans="1:11" s="1" customFormat="1" ht="23.25" x14ac:dyDescent="0.25">
      <c r="A5" s="2"/>
      <c r="B5" s="9"/>
      <c r="C5" s="9"/>
      <c r="D5" s="9"/>
      <c r="E5" s="9"/>
      <c r="F5" s="9"/>
      <c r="G5" s="9"/>
      <c r="H5" s="9"/>
      <c r="I5" s="9"/>
    </row>
    <row r="6" spans="1:11" s="1" customFormat="1" ht="46.5" x14ac:dyDescent="0.25">
      <c r="B6" s="6" t="s">
        <v>21</v>
      </c>
      <c r="C6" s="9"/>
      <c r="D6" s="9"/>
      <c r="E6" s="9"/>
      <c r="F6" s="9"/>
      <c r="G6" s="9"/>
      <c r="H6" s="9"/>
      <c r="I6" s="9"/>
      <c r="J6" s="4"/>
      <c r="K6" s="4"/>
    </row>
    <row r="7" spans="1:11" s="1" customFormat="1" ht="23.25" x14ac:dyDescent="0.25">
      <c r="B7" s="10"/>
      <c r="C7" s="10" t="s">
        <v>14</v>
      </c>
      <c r="D7" s="10" t="s">
        <v>15</v>
      </c>
      <c r="E7" s="10" t="s">
        <v>1</v>
      </c>
      <c r="F7" s="9"/>
      <c r="G7" s="9"/>
      <c r="H7" s="9"/>
      <c r="I7" s="9"/>
      <c r="J7" s="4"/>
      <c r="K7" s="4"/>
    </row>
    <row r="8" spans="1:11" s="1" customFormat="1" ht="69.75" x14ac:dyDescent="0.25">
      <c r="B8" s="10" t="s">
        <v>38</v>
      </c>
      <c r="C8" s="10">
        <v>4</v>
      </c>
      <c r="D8" s="10">
        <v>3</v>
      </c>
      <c r="E8" s="10" t="s">
        <v>39</v>
      </c>
      <c r="F8" s="9"/>
      <c r="G8" s="33" t="s">
        <v>43</v>
      </c>
      <c r="H8" s="33"/>
      <c r="I8" s="33"/>
      <c r="J8" s="33"/>
      <c r="K8" s="33"/>
    </row>
    <row r="9" spans="1:11" s="1" customFormat="1" ht="69.75" x14ac:dyDescent="0.25">
      <c r="B9" s="10" t="s">
        <v>17</v>
      </c>
      <c r="C9" s="10">
        <v>1</v>
      </c>
      <c r="D9" s="10">
        <v>2</v>
      </c>
      <c r="E9" s="10" t="s">
        <v>42</v>
      </c>
      <c r="F9" s="9"/>
      <c r="G9" s="33" t="s">
        <v>40</v>
      </c>
      <c r="H9" s="33"/>
      <c r="I9" s="33"/>
      <c r="J9" s="33"/>
      <c r="K9" s="33"/>
    </row>
    <row r="10" spans="1:11" s="1" customFormat="1" ht="46.5" x14ac:dyDescent="0.25">
      <c r="B10" s="10" t="s">
        <v>8</v>
      </c>
      <c r="C10" s="10">
        <v>31</v>
      </c>
      <c r="D10" s="10">
        <v>9</v>
      </c>
      <c r="E10" s="10" t="s">
        <v>37</v>
      </c>
      <c r="F10" s="9"/>
      <c r="G10" s="9"/>
      <c r="H10" s="9"/>
      <c r="I10" s="9"/>
      <c r="J10" s="4"/>
      <c r="K10" s="4"/>
    </row>
    <row r="11" spans="1:11" s="1" customFormat="1" ht="46.5" x14ac:dyDescent="0.25">
      <c r="B11" s="10" t="s">
        <v>16</v>
      </c>
      <c r="C11" s="10">
        <v>36</v>
      </c>
      <c r="D11" s="10">
        <v>14</v>
      </c>
      <c r="E11" s="10" t="s">
        <v>36</v>
      </c>
      <c r="F11" s="9"/>
      <c r="G11" s="9"/>
      <c r="H11" s="9"/>
      <c r="I11" s="9"/>
      <c r="J11" s="4"/>
      <c r="K11" s="4"/>
    </row>
    <row r="12" spans="1:11" s="1" customFormat="1" ht="23.25" x14ac:dyDescent="0.25">
      <c r="B12" s="9"/>
      <c r="C12" s="9"/>
      <c r="D12" s="9"/>
      <c r="E12" s="9"/>
      <c r="F12" s="9"/>
      <c r="G12" s="9"/>
      <c r="H12" s="9"/>
      <c r="I12" s="9"/>
      <c r="J12" s="4"/>
      <c r="K12" s="4"/>
    </row>
    <row r="13" spans="1:11" s="1" customFormat="1" ht="46.5" x14ac:dyDescent="0.25">
      <c r="B13" s="6" t="s">
        <v>26</v>
      </c>
      <c r="C13" s="9"/>
      <c r="D13" s="9"/>
      <c r="E13" s="9"/>
      <c r="F13" s="9"/>
      <c r="G13" s="9"/>
      <c r="H13" s="9"/>
      <c r="I13" s="9"/>
      <c r="J13" s="4"/>
      <c r="K13" s="4"/>
    </row>
    <row r="14" spans="1:11" s="1" customFormat="1" ht="23.25" x14ac:dyDescent="0.25">
      <c r="B14" s="11" t="s">
        <v>10</v>
      </c>
      <c r="C14" s="10"/>
      <c r="D14" s="11" t="s">
        <v>23</v>
      </c>
      <c r="E14" s="11" t="s">
        <v>24</v>
      </c>
      <c r="F14" s="11" t="s">
        <v>18</v>
      </c>
      <c r="G14" s="9"/>
      <c r="H14" s="9"/>
      <c r="I14" s="9"/>
      <c r="J14" s="4"/>
      <c r="K14" s="4"/>
    </row>
    <row r="15" spans="1:11" s="1" customFormat="1" ht="23.25" x14ac:dyDescent="0.25">
      <c r="B15" s="10"/>
      <c r="C15" s="10"/>
      <c r="D15" s="10"/>
      <c r="E15" s="10"/>
      <c r="F15" s="10"/>
      <c r="G15" s="9"/>
      <c r="H15" s="9"/>
      <c r="I15" s="9"/>
      <c r="J15" s="4"/>
      <c r="K15" s="4"/>
    </row>
    <row r="16" spans="1:11" s="1" customFormat="1" ht="23.25" x14ac:dyDescent="0.25">
      <c r="B16" s="10" t="s">
        <v>33</v>
      </c>
      <c r="C16" s="12">
        <f>C3+D3+I3</f>
        <v>100170.84</v>
      </c>
      <c r="D16" s="12">
        <f>C16*(C8/C11)</f>
        <v>11130.093333333332</v>
      </c>
      <c r="E16" s="12">
        <f>C16*(C9/C11)</f>
        <v>2782.5233333333331</v>
      </c>
      <c r="F16" s="12">
        <f>C16*(C10/C11)</f>
        <v>86258.223333333342</v>
      </c>
      <c r="G16" s="9"/>
      <c r="H16" s="13"/>
      <c r="I16" s="13"/>
      <c r="J16" s="4"/>
      <c r="K16" s="4"/>
    </row>
    <row r="17" spans="2:11" s="1" customFormat="1" ht="23.25" x14ac:dyDescent="0.25">
      <c r="B17" s="10" t="s">
        <v>12</v>
      </c>
      <c r="C17" s="12">
        <f>E3</f>
        <v>20373.599999999999</v>
      </c>
      <c r="D17" s="12">
        <f>C17*D8/D11</f>
        <v>4365.7714285714283</v>
      </c>
      <c r="E17" s="12">
        <f>C17*D9/D11</f>
        <v>2910.5142857142855</v>
      </c>
      <c r="F17" s="12">
        <f>C17*D10/D11</f>
        <v>13097.314285714285</v>
      </c>
      <c r="G17" s="9"/>
      <c r="H17" s="13"/>
      <c r="I17" s="13"/>
      <c r="J17" s="4"/>
      <c r="K17" s="4"/>
    </row>
    <row r="18" spans="2:11" s="1" customFormat="1" ht="23.25" x14ac:dyDescent="0.35">
      <c r="B18" s="10" t="s">
        <v>31</v>
      </c>
      <c r="C18" s="12">
        <f>G3</f>
        <v>11099.38</v>
      </c>
      <c r="D18" s="12">
        <f>C18*D8/D11</f>
        <v>2378.4385714285713</v>
      </c>
      <c r="E18" s="12">
        <f>C18*D9/D11</f>
        <v>1585.6257142857141</v>
      </c>
      <c r="F18" s="12">
        <f>C18*D10/D11</f>
        <v>7135.3157142857144</v>
      </c>
      <c r="G18" s="9"/>
      <c r="H18" s="13"/>
      <c r="I18" s="7"/>
      <c r="J18" s="4"/>
      <c r="K18" s="4"/>
    </row>
    <row r="19" spans="2:11" s="1" customFormat="1" ht="23.25" x14ac:dyDescent="0.35">
      <c r="B19" s="10" t="s">
        <v>9</v>
      </c>
      <c r="C19" s="12">
        <f>SUM(C16:C18)</f>
        <v>131643.82</v>
      </c>
      <c r="D19" s="14">
        <f>SUM(D16:D18)</f>
        <v>17874.303333333333</v>
      </c>
      <c r="E19" s="14">
        <f>SUM(E16:E18)</f>
        <v>7278.663333333332</v>
      </c>
      <c r="F19" s="14">
        <f>SUM(F16:F18)</f>
        <v>106490.85333333333</v>
      </c>
      <c r="G19" s="9"/>
      <c r="H19" s="13"/>
      <c r="I19" s="27"/>
      <c r="J19" s="5"/>
      <c r="K19" s="4"/>
    </row>
    <row r="20" spans="2:11" ht="23.25" x14ac:dyDescent="0.35">
      <c r="B20" s="9"/>
      <c r="C20" s="7"/>
      <c r="D20" s="7"/>
      <c r="E20" s="7"/>
      <c r="F20" s="7"/>
      <c r="G20" s="7"/>
      <c r="H20" s="7"/>
      <c r="I20" s="7"/>
    </row>
    <row r="21" spans="2:11" ht="23.25" x14ac:dyDescent="0.35">
      <c r="B21" s="6" t="s">
        <v>29</v>
      </c>
      <c r="C21" s="7"/>
      <c r="D21" s="7"/>
      <c r="E21" s="7"/>
      <c r="F21" s="7"/>
      <c r="G21" s="7"/>
      <c r="H21" s="7"/>
      <c r="I21" s="7"/>
    </row>
    <row r="22" spans="2:11" ht="23.25" x14ac:dyDescent="0.35">
      <c r="B22" s="10" t="s">
        <v>25</v>
      </c>
      <c r="C22" s="15"/>
      <c r="D22" s="15"/>
      <c r="E22" s="15"/>
      <c r="F22" s="15"/>
      <c r="G22" s="7"/>
      <c r="H22" s="7"/>
      <c r="I22" s="7"/>
    </row>
    <row r="23" spans="2:11" ht="23.25" x14ac:dyDescent="0.35">
      <c r="B23" s="16" t="s">
        <v>27</v>
      </c>
      <c r="C23" s="17">
        <v>25000</v>
      </c>
      <c r="D23" s="18">
        <f>C23*(C8/C11)</f>
        <v>2777.7777777777778</v>
      </c>
      <c r="E23" s="18">
        <f>C23*(C9/C11)</f>
        <v>694.44444444444446</v>
      </c>
      <c r="F23" s="18">
        <f>C23*(C10/C11)</f>
        <v>21527.777777777777</v>
      </c>
      <c r="G23" s="7"/>
      <c r="H23" s="13"/>
      <c r="I23" s="19"/>
    </row>
    <row r="24" spans="2:11" ht="23.25" x14ac:dyDescent="0.35">
      <c r="B24" s="20" t="s">
        <v>28</v>
      </c>
      <c r="C24" s="17">
        <v>25000</v>
      </c>
      <c r="D24" s="12">
        <f>C24*D8/D11</f>
        <v>5357.1428571428569</v>
      </c>
      <c r="E24" s="12">
        <f>C24*D9/D11</f>
        <v>3571.4285714285716</v>
      </c>
      <c r="F24" s="12">
        <f>C24*D10/D11</f>
        <v>16071.428571428571</v>
      </c>
      <c r="G24" s="19"/>
      <c r="H24" s="13"/>
      <c r="I24" s="7"/>
    </row>
    <row r="25" spans="2:11" ht="23.25" x14ac:dyDescent="0.35">
      <c r="B25" s="9"/>
      <c r="C25" s="7"/>
      <c r="D25" s="7"/>
      <c r="E25" s="7"/>
      <c r="F25" s="7"/>
      <c r="G25" s="7"/>
      <c r="H25" s="7"/>
      <c r="I25" s="7"/>
    </row>
    <row r="26" spans="2:11" ht="23.25" x14ac:dyDescent="0.35">
      <c r="B26" s="9"/>
      <c r="C26" s="7"/>
      <c r="D26" s="7"/>
      <c r="E26" s="7"/>
      <c r="F26" s="7"/>
      <c r="G26" s="7"/>
      <c r="H26" s="7"/>
      <c r="I26" s="7"/>
    </row>
    <row r="27" spans="2:11" ht="28.5" x14ac:dyDescent="0.45">
      <c r="B27" s="21" t="s">
        <v>30</v>
      </c>
      <c r="C27" s="22"/>
      <c r="D27" s="22"/>
      <c r="E27" s="22"/>
      <c r="F27" s="22"/>
      <c r="G27" s="7"/>
      <c r="H27" s="7"/>
      <c r="I27" s="7"/>
    </row>
    <row r="28" spans="2:11" ht="57" x14ac:dyDescent="0.45">
      <c r="B28" s="23"/>
      <c r="C28" s="24"/>
      <c r="D28" s="25" t="s">
        <v>23</v>
      </c>
      <c r="E28" s="25" t="s">
        <v>24</v>
      </c>
      <c r="F28" s="25" t="s">
        <v>18</v>
      </c>
      <c r="G28" s="7"/>
      <c r="H28" s="7"/>
      <c r="I28" s="7"/>
    </row>
    <row r="29" spans="2:11" ht="31.5" x14ac:dyDescent="0.45">
      <c r="B29" s="23"/>
      <c r="C29" s="26" t="s">
        <v>32</v>
      </c>
      <c r="D29" s="28">
        <f xml:space="preserve"> D19+D23</f>
        <v>20652.081111111111</v>
      </c>
      <c r="E29" s="28">
        <f t="shared" ref="E29:F29" si="0" xml:space="preserve"> E19+E23</f>
        <v>7973.1077777777764</v>
      </c>
      <c r="F29" s="28">
        <f t="shared" si="0"/>
        <v>128018.63111111111</v>
      </c>
      <c r="G29" s="7"/>
      <c r="H29" s="7"/>
      <c r="I29" s="7"/>
    </row>
    <row r="33" spans="1:4" s="7" customFormat="1" ht="23.25" x14ac:dyDescent="0.35">
      <c r="A33" s="35" t="s">
        <v>44</v>
      </c>
      <c r="B33" s="36"/>
      <c r="C33" s="35"/>
      <c r="D33" s="35"/>
    </row>
  </sheetData>
  <mergeCells count="2">
    <mergeCell ref="G8:K8"/>
    <mergeCell ref="G9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7" zoomScale="75" zoomScaleNormal="75" workbookViewId="0">
      <selection activeCell="H39" sqref="H39"/>
    </sheetView>
  </sheetViews>
  <sheetFormatPr baseColWidth="10" defaultRowHeight="15.75" x14ac:dyDescent="0.25"/>
  <cols>
    <col min="1" max="1" width="6" customWidth="1"/>
    <col min="2" max="2" width="37.5703125" style="4" customWidth="1"/>
    <col min="3" max="3" width="23.42578125" style="3" customWidth="1"/>
    <col min="4" max="4" width="27.42578125" style="3" customWidth="1"/>
    <col min="5" max="5" width="34.28515625" style="3" customWidth="1"/>
    <col min="6" max="6" width="19.42578125" style="3" customWidth="1"/>
    <col min="7" max="7" width="13.140625" style="3" customWidth="1"/>
    <col min="8" max="8" width="19.28515625" style="3" customWidth="1"/>
    <col min="9" max="9" width="18.28515625" style="3" customWidth="1"/>
    <col min="10" max="10" width="11.5703125" style="3" customWidth="1"/>
    <col min="11" max="11" width="11.5703125" style="3"/>
  </cols>
  <sheetData>
    <row r="1" spans="1:11" ht="46.5" x14ac:dyDescent="0.35">
      <c r="B1" s="6" t="s">
        <v>22</v>
      </c>
      <c r="C1" s="7"/>
      <c r="D1" s="7"/>
      <c r="E1" s="7"/>
      <c r="F1" s="7"/>
      <c r="G1" s="7"/>
      <c r="H1" s="7"/>
      <c r="I1" s="7"/>
    </row>
    <row r="2" spans="1:11" ht="93" x14ac:dyDescent="0.25">
      <c r="B2" s="8" t="s">
        <v>20</v>
      </c>
      <c r="C2" s="8" t="s">
        <v>0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7</v>
      </c>
      <c r="I2" s="8" t="s">
        <v>6</v>
      </c>
    </row>
    <row r="3" spans="1:11" ht="23.25" x14ac:dyDescent="0.25">
      <c r="B3" s="9">
        <f>SUM(C3:I3)</f>
        <v>164039.82</v>
      </c>
      <c r="C3" s="9">
        <v>63049.39</v>
      </c>
      <c r="D3" s="9">
        <v>31894.45</v>
      </c>
      <c r="E3" s="9">
        <v>20373.599999999999</v>
      </c>
      <c r="F3" s="9">
        <v>32056</v>
      </c>
      <c r="G3" s="9">
        <v>11099.38</v>
      </c>
      <c r="H3" s="9">
        <v>340</v>
      </c>
      <c r="I3" s="9">
        <v>5227</v>
      </c>
    </row>
    <row r="4" spans="1:11" s="1" customFormat="1" ht="23.25" x14ac:dyDescent="0.25">
      <c r="B4" s="9"/>
      <c r="C4" s="9"/>
      <c r="D4" s="9"/>
      <c r="E4" s="9"/>
      <c r="F4" s="9"/>
      <c r="G4" s="9"/>
      <c r="H4" s="9"/>
      <c r="I4" s="9"/>
    </row>
    <row r="5" spans="1:11" s="1" customFormat="1" ht="23.25" x14ac:dyDescent="0.25">
      <c r="A5" s="2"/>
      <c r="B5" s="9"/>
      <c r="C5" s="9"/>
      <c r="D5" s="9"/>
      <c r="E5" s="9"/>
      <c r="F5" s="9"/>
      <c r="G5" s="9"/>
      <c r="H5" s="9"/>
      <c r="I5" s="9"/>
    </row>
    <row r="6" spans="1:11" s="1" customFormat="1" ht="46.5" x14ac:dyDescent="0.25">
      <c r="B6" s="6" t="s">
        <v>21</v>
      </c>
      <c r="C6" s="9"/>
      <c r="D6" s="9"/>
      <c r="E6" s="9"/>
      <c r="F6" s="9"/>
      <c r="G6" s="9"/>
      <c r="H6" s="9"/>
      <c r="I6" s="9"/>
      <c r="J6" s="4"/>
      <c r="K6" s="4"/>
    </row>
    <row r="7" spans="1:11" s="1" customFormat="1" ht="23.25" x14ac:dyDescent="0.25">
      <c r="B7" s="10"/>
      <c r="C7" s="10" t="s">
        <v>14</v>
      </c>
      <c r="D7" s="10" t="s">
        <v>15</v>
      </c>
      <c r="E7" s="10" t="s">
        <v>1</v>
      </c>
      <c r="F7" s="9"/>
      <c r="G7" s="9"/>
      <c r="H7" s="9"/>
      <c r="I7" s="9"/>
      <c r="J7" s="4"/>
      <c r="K7" s="4"/>
    </row>
    <row r="8" spans="1:11" s="1" customFormat="1" ht="93" x14ac:dyDescent="0.25">
      <c r="B8" s="10" t="s">
        <v>13</v>
      </c>
      <c r="C8" s="10">
        <v>4</v>
      </c>
      <c r="D8" s="10">
        <v>3</v>
      </c>
      <c r="E8" s="10" t="s">
        <v>41</v>
      </c>
      <c r="F8" s="9"/>
      <c r="G8" s="33" t="s">
        <v>34</v>
      </c>
      <c r="H8" s="33"/>
      <c r="I8" s="33"/>
      <c r="J8" s="33"/>
      <c r="K8" s="33"/>
    </row>
    <row r="9" spans="1:11" s="1" customFormat="1" ht="69.75" customHeight="1" x14ac:dyDescent="0.25">
      <c r="B9" s="10" t="s">
        <v>17</v>
      </c>
      <c r="C9" s="10">
        <v>0.5</v>
      </c>
      <c r="D9" s="10">
        <v>2</v>
      </c>
      <c r="E9" s="10" t="s">
        <v>19</v>
      </c>
      <c r="F9" s="9"/>
      <c r="G9" s="33" t="s">
        <v>35</v>
      </c>
      <c r="H9" s="33"/>
      <c r="I9" s="33"/>
      <c r="J9" s="33"/>
      <c r="K9" s="33"/>
    </row>
    <row r="10" spans="1:11" s="1" customFormat="1" ht="46.5" x14ac:dyDescent="0.25">
      <c r="B10" s="10" t="s">
        <v>8</v>
      </c>
      <c r="C10" s="10">
        <v>31.5</v>
      </c>
      <c r="D10" s="10">
        <v>9</v>
      </c>
      <c r="E10" s="10" t="s">
        <v>37</v>
      </c>
      <c r="F10" s="9"/>
      <c r="G10" s="33"/>
      <c r="H10" s="33"/>
      <c r="I10" s="33"/>
      <c r="J10" s="33"/>
      <c r="K10" s="33"/>
    </row>
    <row r="11" spans="1:11" s="1" customFormat="1" ht="46.5" x14ac:dyDescent="0.25">
      <c r="B11" s="10" t="s">
        <v>16</v>
      </c>
      <c r="C11" s="10">
        <v>36</v>
      </c>
      <c r="D11" s="10">
        <v>14</v>
      </c>
      <c r="E11" s="10" t="s">
        <v>36</v>
      </c>
      <c r="F11" s="9"/>
      <c r="G11" s="9"/>
      <c r="H11" s="9"/>
      <c r="I11" s="9"/>
      <c r="J11" s="4"/>
      <c r="K11" s="4"/>
    </row>
    <row r="12" spans="1:11" s="1" customFormat="1" ht="23.25" x14ac:dyDescent="0.25">
      <c r="B12" s="9"/>
      <c r="C12" s="9"/>
      <c r="D12" s="9"/>
      <c r="E12" s="9"/>
      <c r="F12" s="9"/>
      <c r="G12" s="9"/>
      <c r="H12" s="9"/>
      <c r="I12" s="9"/>
      <c r="J12" s="4"/>
      <c r="K12" s="4"/>
    </row>
    <row r="13" spans="1:11" s="1" customFormat="1" ht="46.5" x14ac:dyDescent="0.25">
      <c r="B13" s="6" t="s">
        <v>26</v>
      </c>
      <c r="C13" s="9"/>
      <c r="D13" s="9"/>
      <c r="E13" s="9"/>
      <c r="F13" s="9"/>
      <c r="G13" s="9"/>
      <c r="H13" s="9"/>
      <c r="I13" s="9"/>
      <c r="J13" s="4"/>
      <c r="K13" s="4"/>
    </row>
    <row r="14" spans="1:11" s="1" customFormat="1" ht="23.25" x14ac:dyDescent="0.25">
      <c r="B14" s="11" t="s">
        <v>10</v>
      </c>
      <c r="C14" s="10"/>
      <c r="D14" s="11" t="s">
        <v>23</v>
      </c>
      <c r="E14" s="11" t="s">
        <v>24</v>
      </c>
      <c r="F14" s="11" t="s">
        <v>18</v>
      </c>
      <c r="G14" s="9"/>
      <c r="H14" s="9"/>
      <c r="I14" s="9"/>
      <c r="J14" s="4"/>
      <c r="K14" s="4"/>
    </row>
    <row r="15" spans="1:11" s="1" customFormat="1" ht="23.25" x14ac:dyDescent="0.25">
      <c r="B15" s="10"/>
      <c r="C15" s="10"/>
      <c r="D15" s="10"/>
      <c r="E15" s="10"/>
      <c r="F15" s="10"/>
      <c r="G15" s="9"/>
      <c r="H15" s="9"/>
      <c r="I15" s="9"/>
      <c r="J15" s="4"/>
      <c r="K15" s="4"/>
    </row>
    <row r="16" spans="1:11" s="1" customFormat="1" ht="46.5" x14ac:dyDescent="0.25">
      <c r="B16" s="10" t="s">
        <v>11</v>
      </c>
      <c r="C16" s="12">
        <f>C3/2+D3/2+I3</f>
        <v>52698.92</v>
      </c>
      <c r="D16" s="12">
        <f>C16*(C8/C11)</f>
        <v>5855.4355555555549</v>
      </c>
      <c r="E16" s="12">
        <f>C16*(C9/C11)</f>
        <v>731.92944444444436</v>
      </c>
      <c r="F16" s="12">
        <f>C16*(C10/C11)</f>
        <v>46111.555</v>
      </c>
      <c r="G16" s="9"/>
      <c r="H16" s="13"/>
      <c r="I16" s="13"/>
      <c r="J16" s="4"/>
      <c r="K16" s="4"/>
    </row>
    <row r="17" spans="2:11" s="1" customFormat="1" ht="23.25" x14ac:dyDescent="0.25">
      <c r="B17" s="10" t="s">
        <v>12</v>
      </c>
      <c r="C17" s="12">
        <f>E3</f>
        <v>20373.599999999999</v>
      </c>
      <c r="D17" s="12">
        <f>C17*D8/D11</f>
        <v>4365.7714285714283</v>
      </c>
      <c r="E17" s="12">
        <f>C17*D9/D11</f>
        <v>2910.5142857142855</v>
      </c>
      <c r="F17" s="12">
        <f>C17*D10/D11</f>
        <v>13097.314285714285</v>
      </c>
      <c r="G17" s="9"/>
      <c r="H17" s="13"/>
      <c r="I17" s="13"/>
      <c r="J17" s="4"/>
      <c r="K17" s="4"/>
    </row>
    <row r="18" spans="2:11" s="1" customFormat="1" ht="23.25" x14ac:dyDescent="0.35">
      <c r="B18" s="10" t="s">
        <v>31</v>
      </c>
      <c r="C18" s="12">
        <f>G3</f>
        <v>11099.38</v>
      </c>
      <c r="D18" s="12">
        <f>C18*D8/D11</f>
        <v>2378.4385714285713</v>
      </c>
      <c r="E18" s="12">
        <f>C18*D9/D11</f>
        <v>1585.6257142857141</v>
      </c>
      <c r="F18" s="12">
        <f>C18*D10/D11</f>
        <v>7135.3157142857144</v>
      </c>
      <c r="G18" s="9"/>
      <c r="H18" s="13"/>
      <c r="I18" s="7"/>
      <c r="J18" s="4"/>
      <c r="K18" s="4"/>
    </row>
    <row r="19" spans="2:11" s="1" customFormat="1" ht="23.25" x14ac:dyDescent="0.35">
      <c r="B19" s="10" t="s">
        <v>9</v>
      </c>
      <c r="C19" s="12">
        <f>SUM(C16:C18)</f>
        <v>84171.9</v>
      </c>
      <c r="D19" s="14">
        <f>SUM(D16:D18)</f>
        <v>12599.645555555555</v>
      </c>
      <c r="E19" s="14">
        <f>SUM(E16:E18)</f>
        <v>5228.0694444444443</v>
      </c>
      <c r="F19" s="14">
        <f>SUM(F16:F18)</f>
        <v>66344.184999999998</v>
      </c>
      <c r="G19" s="9"/>
      <c r="H19" s="13"/>
      <c r="I19" s="27"/>
      <c r="J19" s="5"/>
      <c r="K19" s="4"/>
    </row>
    <row r="20" spans="2:11" ht="23.25" x14ac:dyDescent="0.35">
      <c r="B20" s="9"/>
      <c r="C20" s="7"/>
      <c r="D20" s="7"/>
      <c r="E20" s="7"/>
      <c r="F20" s="7"/>
      <c r="G20" s="7"/>
      <c r="H20" s="7"/>
      <c r="I20" s="7"/>
    </row>
    <row r="21" spans="2:11" ht="23.25" x14ac:dyDescent="0.35">
      <c r="B21" s="6" t="s">
        <v>29</v>
      </c>
      <c r="C21" s="7"/>
      <c r="D21" s="7"/>
      <c r="E21" s="7"/>
      <c r="F21" s="7"/>
      <c r="G21" s="7"/>
      <c r="H21" s="7"/>
      <c r="I21" s="7"/>
    </row>
    <row r="22" spans="2:11" ht="23.25" x14ac:dyDescent="0.35">
      <c r="B22" s="10" t="s">
        <v>25</v>
      </c>
      <c r="C22" s="15"/>
      <c r="D22" s="15"/>
      <c r="E22" s="15"/>
      <c r="F22" s="15"/>
      <c r="G22" s="7"/>
      <c r="H22" s="7"/>
      <c r="I22" s="7"/>
    </row>
    <row r="23" spans="2:11" ht="23.25" x14ac:dyDescent="0.35">
      <c r="B23" s="16" t="s">
        <v>27</v>
      </c>
      <c r="C23" s="17">
        <v>25000</v>
      </c>
      <c r="D23" s="18">
        <f>C23*(C8/C11)</f>
        <v>2777.7777777777778</v>
      </c>
      <c r="E23" s="18">
        <f>C23*(C9/C11)</f>
        <v>347.22222222222223</v>
      </c>
      <c r="F23" s="18">
        <f>C23*(C10/C11)</f>
        <v>21875</v>
      </c>
      <c r="G23" s="7"/>
      <c r="H23" s="13"/>
      <c r="I23" s="19"/>
    </row>
    <row r="24" spans="2:11" ht="23.25" x14ac:dyDescent="0.35">
      <c r="B24" s="20" t="s">
        <v>28</v>
      </c>
      <c r="C24" s="37">
        <v>25000</v>
      </c>
      <c r="D24" s="12">
        <f>C24*D8/D11</f>
        <v>5357.1428571428569</v>
      </c>
      <c r="E24" s="12">
        <f>C24*D9/D11</f>
        <v>3571.4285714285716</v>
      </c>
      <c r="F24" s="12">
        <f>C24*D10/D11</f>
        <v>16071.428571428571</v>
      </c>
      <c r="G24" s="19"/>
      <c r="H24" s="13"/>
      <c r="I24" s="7"/>
    </row>
    <row r="25" spans="2:11" ht="23.25" x14ac:dyDescent="0.35">
      <c r="B25" s="9"/>
      <c r="C25" s="7"/>
      <c r="D25" s="7"/>
      <c r="E25" s="7"/>
      <c r="F25" s="7"/>
      <c r="G25" s="7"/>
      <c r="H25" s="7"/>
      <c r="I25" s="7"/>
    </row>
    <row r="26" spans="2:11" ht="23.25" x14ac:dyDescent="0.35">
      <c r="B26" s="9"/>
      <c r="C26" s="7"/>
      <c r="D26" s="7"/>
      <c r="E26" s="7"/>
      <c r="F26" s="7"/>
      <c r="G26" s="7"/>
      <c r="H26" s="7"/>
      <c r="I26" s="7"/>
    </row>
    <row r="27" spans="2:11" ht="28.5" x14ac:dyDescent="0.45">
      <c r="B27" s="21" t="s">
        <v>30</v>
      </c>
      <c r="C27" s="22"/>
      <c r="D27" s="22"/>
      <c r="E27" s="22"/>
      <c r="F27" s="22"/>
      <c r="G27" s="7"/>
      <c r="H27" s="7"/>
      <c r="I27" s="7"/>
    </row>
    <row r="28" spans="2:11" ht="57" x14ac:dyDescent="0.45">
      <c r="B28" s="23"/>
      <c r="C28" s="29"/>
      <c r="D28" s="30" t="s">
        <v>23</v>
      </c>
      <c r="E28" s="30" t="s">
        <v>24</v>
      </c>
      <c r="F28" s="30" t="s">
        <v>18</v>
      </c>
      <c r="G28" s="7"/>
      <c r="H28" s="7"/>
      <c r="I28" s="7"/>
    </row>
    <row r="29" spans="2:11" ht="28.5" x14ac:dyDescent="0.45">
      <c r="B29" s="23"/>
      <c r="C29" s="31" t="s">
        <v>32</v>
      </c>
      <c r="D29" s="32">
        <f xml:space="preserve"> D19+D23</f>
        <v>15377.423333333332</v>
      </c>
      <c r="E29" s="32">
        <f t="shared" ref="E29:F29" si="0" xml:space="preserve"> E19+E23</f>
        <v>5575.291666666667</v>
      </c>
      <c r="F29" s="32">
        <f t="shared" si="0"/>
        <v>88219.184999999998</v>
      </c>
      <c r="G29" s="7"/>
      <c r="H29" s="7"/>
      <c r="I29" s="7"/>
    </row>
    <row r="33" spans="1:11" s="40" customFormat="1" ht="21" x14ac:dyDescent="0.35">
      <c r="A33" s="38" t="s">
        <v>45</v>
      </c>
      <c r="B33" s="34"/>
      <c r="C33" s="39"/>
      <c r="D33" s="39"/>
      <c r="E33" s="39"/>
      <c r="F33" s="39"/>
      <c r="G33" s="39"/>
      <c r="H33" s="39"/>
      <c r="I33" s="39"/>
      <c r="J33" s="39"/>
      <c r="K33" s="39"/>
    </row>
  </sheetData>
  <mergeCells count="3">
    <mergeCell ref="G8:K8"/>
    <mergeCell ref="G9:K9"/>
    <mergeCell ref="G10:K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Estimatif Calcul Couts 2024</vt:lpstr>
      <vt:lpstr>Calculs Coûts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Lamare</dc:creator>
  <cp:lastModifiedBy>keller pascale</cp:lastModifiedBy>
  <cp:lastPrinted>2021-05-03T13:08:00Z</cp:lastPrinted>
  <dcterms:created xsi:type="dcterms:W3CDTF">2021-04-26T07:08:37Z</dcterms:created>
  <dcterms:modified xsi:type="dcterms:W3CDTF">2023-12-14T19:49:31Z</dcterms:modified>
</cp:coreProperties>
</file>