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es/Desktop/ATF2/ATF3/"/>
    </mc:Choice>
  </mc:AlternateContent>
  <xr:revisionPtr revIDLastSave="0" documentId="13_ncr:1_{9822BADE-861B-5843-B441-7C24C993D2C6}" xr6:coauthVersionLast="36" xr6:coauthVersionMax="45" xr10:uidLastSave="{00000000-0000-0000-0000-000000000000}"/>
  <bookViews>
    <workbookView xWindow="3020" yWindow="1400" windowWidth="22940" windowHeight="13880" xr2:uid="{E315129C-42B6-48BB-BD9D-C20CAF08786E}"/>
  </bookViews>
  <sheets>
    <sheet name="Hardware" sheetId="2" r:id="rId1"/>
    <sheet name="Beam tests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2" l="1"/>
  <c r="J35" i="2"/>
  <c r="J36" i="2"/>
  <c r="K36" i="2" s="1"/>
  <c r="J37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7" i="2"/>
  <c r="K5" i="2"/>
  <c r="H35" i="2"/>
  <c r="H37" i="2" l="1"/>
  <c r="I37" i="2" s="1"/>
  <c r="H34" i="2"/>
  <c r="I34" i="2" s="1"/>
  <c r="J34" i="2" s="1"/>
  <c r="H32" i="2"/>
  <c r="I32" i="2" s="1"/>
  <c r="J32" i="2" s="1"/>
  <c r="H31" i="2"/>
  <c r="I31" i="2" s="1"/>
  <c r="J31" i="2" s="1"/>
  <c r="H30" i="2"/>
  <c r="H28" i="2"/>
  <c r="I28" i="2" s="1"/>
  <c r="J28" i="2" s="1"/>
  <c r="H27" i="2"/>
  <c r="H25" i="2"/>
  <c r="I25" i="2" s="1"/>
  <c r="J25" i="2" s="1"/>
  <c r="H24" i="2"/>
  <c r="I24" i="2" s="1"/>
  <c r="J24" i="2" s="1"/>
  <c r="H23" i="2"/>
  <c r="I23" i="2" s="1"/>
  <c r="J23" i="2" s="1"/>
  <c r="H22" i="2"/>
  <c r="I22" i="2" s="1"/>
  <c r="J22" i="2" s="1"/>
  <c r="H21" i="2"/>
  <c r="I21" i="2" s="1"/>
  <c r="J21" i="2" s="1"/>
  <c r="H20" i="2"/>
  <c r="I20" i="2" s="1"/>
  <c r="J20" i="2" s="1"/>
  <c r="H19" i="2"/>
  <c r="I19" i="2" s="1"/>
  <c r="J19" i="2" s="1"/>
  <c r="H18" i="2"/>
  <c r="I18" i="2" s="1"/>
  <c r="J18" i="2" s="1"/>
  <c r="H16" i="2"/>
  <c r="I16" i="2" s="1"/>
  <c r="J16" i="2" s="1"/>
  <c r="H15" i="2"/>
  <c r="I15" i="2" s="1"/>
  <c r="J15" i="2" s="1"/>
  <c r="H14" i="2"/>
  <c r="I14" i="2" s="1"/>
  <c r="J14" i="2" s="1"/>
  <c r="H13" i="2"/>
  <c r="I13" i="2" s="1"/>
  <c r="J13" i="2" s="1"/>
  <c r="H12" i="2"/>
  <c r="I12" i="2" s="1"/>
  <c r="J12" i="2" s="1"/>
  <c r="H11" i="2"/>
  <c r="I11" i="2" s="1"/>
  <c r="J11" i="2" s="1"/>
  <c r="H10" i="2"/>
  <c r="I10" i="2" s="1"/>
  <c r="J10" i="2" s="1"/>
  <c r="H9" i="2"/>
  <c r="I9" i="2" s="1"/>
  <c r="J9" i="2" s="1"/>
  <c r="H8" i="2"/>
  <c r="H6" i="2"/>
  <c r="H5" i="2"/>
  <c r="I5" i="2" s="1"/>
  <c r="H29" i="2" l="1"/>
  <c r="I29" i="2" s="1"/>
  <c r="J29" i="2" s="1"/>
  <c r="I27" i="2"/>
  <c r="J27" i="2" s="1"/>
  <c r="H26" i="2"/>
  <c r="I26" i="2" s="1"/>
  <c r="J26" i="2" s="1"/>
  <c r="I30" i="2"/>
  <c r="J30" i="2" s="1"/>
  <c r="I8" i="2"/>
  <c r="J8" i="2" s="1"/>
  <c r="H7" i="2"/>
  <c r="I7" i="2" s="1"/>
  <c r="J7" i="2" s="1"/>
  <c r="I6" i="2"/>
  <c r="H17" i="2"/>
  <c r="I17" i="2" s="1"/>
  <c r="J17" i="2" s="1"/>
  <c r="H33" i="2"/>
  <c r="I33" i="2" s="1"/>
  <c r="J33" i="2" s="1"/>
  <c r="J5" i="2"/>
  <c r="H38" i="2" l="1"/>
  <c r="J6" i="2"/>
  <c r="J38" i="2" s="1"/>
  <c r="I38" i="2"/>
</calcChain>
</file>

<file path=xl/sharedStrings.xml><?xml version="1.0" encoding="utf-8"?>
<sst xmlns="http://schemas.openxmlformats.org/spreadsheetml/2006/main" count="164" uniqueCount="123">
  <si>
    <t>A</t>
    <phoneticPr fontId="1"/>
  </si>
  <si>
    <t>B</t>
    <phoneticPr fontId="1"/>
  </si>
  <si>
    <t>C</t>
    <phoneticPr fontId="1"/>
  </si>
  <si>
    <t>Grade</t>
    <phoneticPr fontId="1"/>
  </si>
  <si>
    <t>Hardware issues needed   in ILC  pre-lab 2022 -2026</t>
  </si>
  <si>
    <t xml:space="preserve">Other issues </t>
  </si>
  <si>
    <t>Damping Ring</t>
  </si>
  <si>
    <t>Injector</t>
  </si>
  <si>
    <t>Responsible</t>
  </si>
  <si>
    <t>Interested collaborators</t>
  </si>
  <si>
    <t>Item</t>
  </si>
  <si>
    <t>Short description</t>
  </si>
  <si>
    <t>Klystrons</t>
  </si>
  <si>
    <t>Final Doublet</t>
  </si>
  <si>
    <t>Vaccum chamber</t>
  </si>
  <si>
    <t>Magnets</t>
  </si>
  <si>
    <t>Hardware issues  needed in the  pre-preparatory phase 2020 -2022 (prototyping)</t>
  </si>
  <si>
    <t>EXT - FFS</t>
  </si>
  <si>
    <t>Budget [ k Yen]</t>
  </si>
  <si>
    <t>Budget [ k CHF]</t>
  </si>
  <si>
    <t>Human Resources (FTE)</t>
  </si>
  <si>
    <t>Shielded Bellows</t>
  </si>
  <si>
    <t>Taper chamber</t>
  </si>
  <si>
    <t>Bend chamber - Large</t>
  </si>
  <si>
    <t>Bend chamber - Small</t>
  </si>
  <si>
    <t>Straight chambers</t>
  </si>
  <si>
    <t>Pump port chambers</t>
  </si>
  <si>
    <t>FONT kicker</t>
  </si>
  <si>
    <t>Septum C</t>
  </si>
  <si>
    <t>Others</t>
  </si>
  <si>
    <t>For CBPM; ID 20mm</t>
  </si>
  <si>
    <t>BH3X</t>
  </si>
  <si>
    <t>BH1X, 2X, B1, B2 and B5</t>
  </si>
  <si>
    <t>For ID 24mm</t>
  </si>
  <si>
    <t>Stripline kicker</t>
  </si>
  <si>
    <t>Attachment for the gap of CBPM conflat flange, …</t>
  </si>
  <si>
    <t>à standard dipole</t>
  </si>
  <si>
    <t>Grade</t>
  </si>
  <si>
    <t>Final Doublet (Sext)</t>
  </si>
  <si>
    <t>Skew Sextupole</t>
  </si>
  <si>
    <t>Movers</t>
  </si>
  <si>
    <t>Septum A, B</t>
  </si>
  <si>
    <t>#units</t>
  </si>
  <si>
    <t>Unit Cost [k Yen]</t>
  </si>
  <si>
    <t>TOTAL</t>
  </si>
  <si>
    <t>QD0, QF1</t>
  </si>
  <si>
    <t>SD0, SF1</t>
  </si>
  <si>
    <t>Poor assembling</t>
  </si>
  <si>
    <t>For Skew Sextupole</t>
  </si>
  <si>
    <t>Renewal of motor drivers/controllers</t>
  </si>
  <si>
    <t>Standard Dipole + PS</t>
  </si>
  <si>
    <t>Budget [k Eu]</t>
  </si>
  <si>
    <t xml:space="preserve">Laser system </t>
  </si>
  <si>
    <t>Optics upgrades</t>
  </si>
  <si>
    <t xml:space="preserve"> IP-BSM Laser system</t>
  </si>
  <si>
    <t>CBPMs</t>
  </si>
  <si>
    <t>Higher resolution digitisers</t>
  </si>
  <si>
    <t>Semsors</t>
  </si>
  <si>
    <t>HARDWARE</t>
  </si>
  <si>
    <t xml:space="preserve"> A. Lyapin</t>
  </si>
  <si>
    <t>ATF2</t>
  </si>
  <si>
    <t>ATF3</t>
  </si>
  <si>
    <t>Long-Term Stability</t>
  </si>
  <si>
    <t>High-order aberrations</t>
  </si>
  <si>
    <t>Wakefield evaluation</t>
  </si>
  <si>
    <t>Vibration long-term monitoring system</t>
  </si>
  <si>
    <t>Jitter assesment</t>
  </si>
  <si>
    <t>CBPMs calibration</t>
  </si>
  <si>
    <t>IP-BSM laser studies</t>
  </si>
  <si>
    <t>A. Lyapin</t>
  </si>
  <si>
    <t>L. Brunetti</t>
  </si>
  <si>
    <t>CERN, IJClab</t>
  </si>
  <si>
    <t>LAPP</t>
  </si>
  <si>
    <t>A. Aryshev</t>
  </si>
  <si>
    <t>KEK</t>
  </si>
  <si>
    <t>High-order aberrations (ultra-low, energy bandwidth..)</t>
  </si>
  <si>
    <t>0.5</t>
  </si>
  <si>
    <t>Beam tests</t>
  </si>
  <si>
    <t>System Design</t>
  </si>
  <si>
    <t>Beamline re-design</t>
  </si>
  <si>
    <t>Driven realistic beam dynamics specifications</t>
  </si>
  <si>
    <t>A. Latina</t>
  </si>
  <si>
    <t>CERN</t>
  </si>
  <si>
    <t xml:space="preserve">0.5 </t>
  </si>
  <si>
    <t>Vibration mitigation new FD</t>
  </si>
  <si>
    <t>Long-Term stability</t>
  </si>
  <si>
    <t>Intensity dependence studies - wakefield mitigation</t>
  </si>
  <si>
    <t>Intensity depndence studies - wakefield mitigation</t>
  </si>
  <si>
    <t>Vibration long-term monitoring</t>
  </si>
  <si>
    <t>FONT feedback - multibunch</t>
  </si>
  <si>
    <t>Nominal optics  (10bx* x by*) routine operation</t>
  </si>
  <si>
    <t>ultra-low by* ( long L*, octupoles)</t>
  </si>
  <si>
    <t xml:space="preserve">R. Tomas </t>
  </si>
  <si>
    <t>1 PhD</t>
  </si>
  <si>
    <t>Other studies</t>
  </si>
  <si>
    <t>ILC DR Injection/Extraction Kickers</t>
  </si>
  <si>
    <t>Collimation issues</t>
  </si>
  <si>
    <t>New CBPMs (ILC type, waveguides,...)</t>
  </si>
  <si>
    <t>Beam tests ILC</t>
  </si>
  <si>
    <t>IP-BPMs</t>
  </si>
  <si>
    <t>Electronics</t>
  </si>
  <si>
    <t>RHUL</t>
  </si>
  <si>
    <t xml:space="preserve"> RHUL, JAI ?</t>
  </si>
  <si>
    <t>IP-BPMs studies</t>
  </si>
  <si>
    <t>RHUL, JAI?</t>
  </si>
  <si>
    <t>Wakefield evaluation  (upstream beamline)</t>
  </si>
  <si>
    <t>IP Instrumentation</t>
  </si>
  <si>
    <t>Instrumentation assesment: CBPMs</t>
  </si>
  <si>
    <t>Instrumentation assesment: multi-OTR</t>
  </si>
  <si>
    <t>Human Resources (FTEy)</t>
  </si>
  <si>
    <t>ILC prelab</t>
  </si>
  <si>
    <t xml:space="preserve">ATF2 </t>
  </si>
  <si>
    <t>ILC pre-lab</t>
  </si>
  <si>
    <t>Design optics (bx*x by*)</t>
  </si>
  <si>
    <t>1.5</t>
  </si>
  <si>
    <t>1 PhD/ 0.5 Postdc</t>
  </si>
  <si>
    <t>R. Tomas</t>
  </si>
  <si>
    <t>A. Lyapin ?</t>
  </si>
  <si>
    <t>RHUL ?</t>
  </si>
  <si>
    <t>PhD 3 years</t>
  </si>
  <si>
    <t>FD Girder NC</t>
  </si>
  <si>
    <t>Instrumentation R&amp;D</t>
  </si>
  <si>
    <t>Budget [k $]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</si>
</sst>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charset val="128"/>
      <scheme val="minor"/>
    </font>
    <font>
      <sz val="11"/>
      <color rgb="FFFF0000"/>
      <name val="Calibri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2" fillId="4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4" borderId="1" xfId="0" applyFont="1" applyFill="1" applyBorder="1">
      <alignment vertical="center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5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0" fillId="4" borderId="6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3" borderId="4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4" borderId="7" xfId="0" applyFont="1" applyFill="1" applyBorder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0" xfId="0" applyFill="1">
      <alignment vertical="center"/>
    </xf>
    <xf numFmtId="0" fontId="2" fillId="7" borderId="1" xfId="0" applyFont="1" applyFill="1" applyBorder="1">
      <alignment vertical="center"/>
    </xf>
    <xf numFmtId="0" fontId="0" fillId="7" borderId="1" xfId="0" applyFill="1" applyBorder="1">
      <alignment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Border="1">
      <alignment vertical="center"/>
    </xf>
    <xf numFmtId="0" fontId="0" fillId="5" borderId="0" xfId="0" applyFill="1" applyBorder="1">
      <alignment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0B33C-3E53-794C-AAAF-3EAC0B44EED3}">
  <dimension ref="B2:R42"/>
  <sheetViews>
    <sheetView tabSelected="1" zoomScale="75" zoomScaleNormal="75" workbookViewId="0">
      <selection activeCell="I42" sqref="I42"/>
    </sheetView>
  </sheetViews>
  <sheetFormatPr baseColWidth="10" defaultColWidth="8.83203125" defaultRowHeight="15" x14ac:dyDescent="0.2"/>
  <cols>
    <col min="2" max="2" width="14.33203125" customWidth="1"/>
    <col min="3" max="3" width="21.6640625" customWidth="1"/>
    <col min="4" max="4" width="37" customWidth="1"/>
    <col min="5" max="5" width="13.5" customWidth="1"/>
    <col min="6" max="6" width="5.5" customWidth="1"/>
    <col min="7" max="7" width="5.33203125" customWidth="1"/>
    <col min="8" max="11" width="12.5" customWidth="1"/>
    <col min="12" max="12" width="5.1640625" customWidth="1"/>
    <col min="13" max="13" width="5.83203125" customWidth="1"/>
    <col min="14" max="15" width="6" customWidth="1"/>
    <col min="16" max="16" width="19.6640625" customWidth="1"/>
    <col min="17" max="17" width="10.6640625" customWidth="1"/>
    <col min="18" max="18" width="19.6640625" customWidth="1"/>
  </cols>
  <sheetData>
    <row r="2" spans="2:18" x14ac:dyDescent="0.2">
      <c r="L2" s="45" t="s">
        <v>110</v>
      </c>
      <c r="M2" s="45"/>
      <c r="N2" s="45"/>
      <c r="O2" s="45"/>
    </row>
    <row r="3" spans="2:18" x14ac:dyDescent="0.2">
      <c r="B3" s="38" t="s">
        <v>58</v>
      </c>
      <c r="C3" s="37"/>
      <c r="D3" s="37"/>
      <c r="E3" s="37"/>
      <c r="F3" s="37"/>
      <c r="G3" s="37"/>
      <c r="H3" s="37"/>
      <c r="I3" s="37"/>
      <c r="J3" s="37"/>
      <c r="K3" s="37"/>
      <c r="L3" s="46" t="s">
        <v>111</v>
      </c>
      <c r="M3" s="46"/>
      <c r="N3" s="47" t="s">
        <v>61</v>
      </c>
      <c r="O3" s="47"/>
      <c r="P3" s="37"/>
      <c r="Q3" s="37"/>
      <c r="R3" s="37"/>
    </row>
    <row r="4" spans="2:18" x14ac:dyDescent="0.2">
      <c r="B4" s="1"/>
      <c r="C4" s="39" t="s">
        <v>10</v>
      </c>
      <c r="D4" s="40" t="s">
        <v>11</v>
      </c>
      <c r="E4" s="40" t="s">
        <v>43</v>
      </c>
      <c r="F4" s="40" t="s">
        <v>42</v>
      </c>
      <c r="G4" s="41" t="s">
        <v>37</v>
      </c>
      <c r="H4" s="41" t="s">
        <v>18</v>
      </c>
      <c r="I4" s="41" t="s">
        <v>19</v>
      </c>
      <c r="J4" s="41" t="s">
        <v>51</v>
      </c>
      <c r="K4" s="41" t="s">
        <v>122</v>
      </c>
      <c r="L4" s="36">
        <v>2022</v>
      </c>
      <c r="M4" s="36">
        <v>2023</v>
      </c>
      <c r="N4" s="36">
        <v>2024</v>
      </c>
      <c r="O4" s="36">
        <v>2025</v>
      </c>
      <c r="P4" s="41" t="s">
        <v>109</v>
      </c>
      <c r="Q4" s="41" t="s">
        <v>8</v>
      </c>
      <c r="R4" s="41" t="s">
        <v>9</v>
      </c>
    </row>
    <row r="5" spans="2:18" x14ac:dyDescent="0.2">
      <c r="B5" s="15" t="s">
        <v>7</v>
      </c>
      <c r="C5" s="5" t="s">
        <v>12</v>
      </c>
      <c r="D5" s="3"/>
      <c r="E5" s="3"/>
      <c r="F5" s="3"/>
      <c r="G5" s="1"/>
      <c r="H5" s="1">
        <f>PRODUCT(E5,F5)</f>
        <v>0</v>
      </c>
      <c r="I5" s="1">
        <f>PRODUCT(H5,0.009)</f>
        <v>0</v>
      </c>
      <c r="J5" s="1">
        <f>PRODUCT(I5,0.926)</f>
        <v>0</v>
      </c>
      <c r="K5" s="1">
        <f>PRODUCT(J5,1.2126)</f>
        <v>0</v>
      </c>
      <c r="L5" s="1"/>
      <c r="M5" s="1"/>
      <c r="N5" s="1"/>
      <c r="O5" s="1"/>
      <c r="P5" s="3"/>
      <c r="Q5" s="1"/>
      <c r="R5" s="1"/>
    </row>
    <row r="6" spans="2:18" x14ac:dyDescent="0.2">
      <c r="B6" s="15" t="s">
        <v>6</v>
      </c>
      <c r="C6" s="5"/>
      <c r="D6" s="3"/>
      <c r="E6" s="3"/>
      <c r="F6" s="3"/>
      <c r="G6" s="1"/>
      <c r="H6" s="1">
        <f t="shared" ref="H6:H37" si="0">PRODUCT(E6,F6)</f>
        <v>0</v>
      </c>
      <c r="I6" s="1">
        <f t="shared" ref="I6:I37" si="1">PRODUCT(H6,0.009)</f>
        <v>0</v>
      </c>
      <c r="J6" s="1">
        <f t="shared" ref="J6:K37" si="2">PRODUCT(I6,0.926)</f>
        <v>0</v>
      </c>
      <c r="K6" s="1">
        <f t="shared" ref="K6:K38" si="3">PRODUCT(J6,1.2126)</f>
        <v>0</v>
      </c>
      <c r="L6" s="1"/>
      <c r="M6" s="1"/>
      <c r="N6" s="1"/>
      <c r="O6" s="1"/>
      <c r="P6" s="3"/>
      <c r="Q6" s="1"/>
      <c r="R6" s="1"/>
    </row>
    <row r="7" spans="2:18" x14ac:dyDescent="0.2">
      <c r="B7" s="48" t="s">
        <v>17</v>
      </c>
      <c r="C7" s="7" t="s">
        <v>14</v>
      </c>
      <c r="D7" s="8"/>
      <c r="E7" s="9"/>
      <c r="F7" s="9"/>
      <c r="G7" s="13"/>
      <c r="H7" s="13">
        <f>SUM(H8:H16)</f>
        <v>43500</v>
      </c>
      <c r="I7" s="13">
        <f t="shared" si="1"/>
        <v>391.49999999999994</v>
      </c>
      <c r="J7" s="13">
        <f t="shared" si="2"/>
        <v>362.52899999999994</v>
      </c>
      <c r="K7" s="13">
        <f t="shared" si="3"/>
        <v>439.60266539999986</v>
      </c>
      <c r="L7" s="13"/>
      <c r="M7" s="13"/>
      <c r="N7" s="13"/>
      <c r="O7" s="13"/>
      <c r="P7" s="12"/>
      <c r="Q7" s="9"/>
      <c r="R7" s="9"/>
    </row>
    <row r="8" spans="2:18" x14ac:dyDescent="0.2">
      <c r="B8" s="49"/>
      <c r="C8" s="1" t="s">
        <v>21</v>
      </c>
      <c r="D8" s="3"/>
      <c r="E8" s="1">
        <v>300</v>
      </c>
      <c r="F8" s="3">
        <v>100</v>
      </c>
      <c r="G8" s="1"/>
      <c r="H8" s="1">
        <f t="shared" si="0"/>
        <v>30000</v>
      </c>
      <c r="I8" s="1">
        <f t="shared" si="1"/>
        <v>270</v>
      </c>
      <c r="J8" s="1">
        <f t="shared" si="2"/>
        <v>250.02</v>
      </c>
      <c r="K8" s="1">
        <f t="shared" si="3"/>
        <v>303.17425199999997</v>
      </c>
      <c r="L8" s="1"/>
      <c r="M8" s="1"/>
      <c r="N8" s="1"/>
      <c r="O8" s="1"/>
      <c r="P8" s="3"/>
      <c r="Q8" s="1"/>
      <c r="R8" s="1"/>
    </row>
    <row r="9" spans="2:18" x14ac:dyDescent="0.2">
      <c r="B9" s="49"/>
      <c r="C9" s="1" t="s">
        <v>22</v>
      </c>
      <c r="D9" s="2" t="s">
        <v>30</v>
      </c>
      <c r="E9" s="1">
        <v>60</v>
      </c>
      <c r="F9" s="3">
        <v>40</v>
      </c>
      <c r="G9" s="1"/>
      <c r="H9" s="1">
        <f t="shared" si="0"/>
        <v>2400</v>
      </c>
      <c r="I9" s="1">
        <f t="shared" si="1"/>
        <v>21.599999999999998</v>
      </c>
      <c r="J9" s="1">
        <f t="shared" si="2"/>
        <v>20.0016</v>
      </c>
      <c r="K9" s="1">
        <f t="shared" si="3"/>
        <v>24.253940159999999</v>
      </c>
      <c r="L9" s="1"/>
      <c r="M9" s="1"/>
      <c r="N9" s="1"/>
      <c r="O9" s="1"/>
      <c r="P9" s="3"/>
      <c r="Q9" s="1"/>
      <c r="R9" s="1"/>
    </row>
    <row r="10" spans="2:18" x14ac:dyDescent="0.2">
      <c r="B10" s="49"/>
      <c r="C10" s="1" t="s">
        <v>23</v>
      </c>
      <c r="D10" s="2" t="s">
        <v>31</v>
      </c>
      <c r="E10" s="1">
        <v>500</v>
      </c>
      <c r="F10" s="3">
        <v>1</v>
      </c>
      <c r="G10" s="1"/>
      <c r="H10" s="1">
        <f t="shared" si="0"/>
        <v>500</v>
      </c>
      <c r="I10" s="1">
        <f t="shared" si="1"/>
        <v>4.5</v>
      </c>
      <c r="J10" s="1">
        <f t="shared" si="2"/>
        <v>4.1669999999999998</v>
      </c>
      <c r="K10" s="1">
        <f t="shared" si="3"/>
        <v>5.0529041999999995</v>
      </c>
      <c r="L10" s="1"/>
      <c r="M10" s="1"/>
      <c r="N10" s="1"/>
      <c r="O10" s="1"/>
      <c r="P10" s="3"/>
      <c r="Q10" s="1"/>
      <c r="R10" s="1"/>
    </row>
    <row r="11" spans="2:18" x14ac:dyDescent="0.2">
      <c r="B11" s="49"/>
      <c r="C11" s="1" t="s">
        <v>24</v>
      </c>
      <c r="D11" s="2" t="s">
        <v>32</v>
      </c>
      <c r="E11" s="1">
        <v>100</v>
      </c>
      <c r="F11" s="3">
        <v>5</v>
      </c>
      <c r="G11" s="1"/>
      <c r="H11" s="1">
        <f t="shared" si="0"/>
        <v>500</v>
      </c>
      <c r="I11" s="1">
        <f t="shared" si="1"/>
        <v>4.5</v>
      </c>
      <c r="J11" s="1">
        <f t="shared" si="2"/>
        <v>4.1669999999999998</v>
      </c>
      <c r="K11" s="1">
        <f t="shared" si="3"/>
        <v>5.0529041999999995</v>
      </c>
      <c r="L11" s="1"/>
      <c r="M11" s="1"/>
      <c r="N11" s="1"/>
      <c r="O11" s="1"/>
      <c r="P11" s="3"/>
      <c r="Q11" s="1"/>
      <c r="R11" s="1"/>
    </row>
    <row r="12" spans="2:18" x14ac:dyDescent="0.2">
      <c r="B12" s="49"/>
      <c r="C12" s="1" t="s">
        <v>25</v>
      </c>
      <c r="D12" s="2"/>
      <c r="E12" s="1">
        <v>100</v>
      </c>
      <c r="F12" s="3">
        <v>30</v>
      </c>
      <c r="G12" s="1"/>
      <c r="H12" s="1">
        <f t="shared" si="0"/>
        <v>3000</v>
      </c>
      <c r="I12" s="1">
        <f t="shared" si="1"/>
        <v>26.999999999999996</v>
      </c>
      <c r="J12" s="1">
        <f t="shared" si="2"/>
        <v>25.001999999999999</v>
      </c>
      <c r="K12" s="1">
        <f t="shared" si="3"/>
        <v>30.317425199999995</v>
      </c>
      <c r="L12" s="1"/>
      <c r="M12" s="1"/>
      <c r="N12" s="1"/>
      <c r="O12" s="1"/>
      <c r="P12" s="3"/>
      <c r="Q12" s="1"/>
      <c r="R12" s="1"/>
    </row>
    <row r="13" spans="2:18" x14ac:dyDescent="0.2">
      <c r="B13" s="49"/>
      <c r="C13" s="5" t="s">
        <v>26</v>
      </c>
      <c r="D13" s="2" t="s">
        <v>33</v>
      </c>
      <c r="E13" s="1">
        <v>200</v>
      </c>
      <c r="F13" s="3">
        <v>30</v>
      </c>
      <c r="G13" s="1"/>
      <c r="H13" s="1">
        <f t="shared" si="0"/>
        <v>6000</v>
      </c>
      <c r="I13" s="1">
        <f t="shared" si="1"/>
        <v>53.999999999999993</v>
      </c>
      <c r="J13" s="1">
        <f t="shared" si="2"/>
        <v>50.003999999999998</v>
      </c>
      <c r="K13" s="1">
        <f t="shared" si="3"/>
        <v>60.634850399999991</v>
      </c>
      <c r="L13" s="1"/>
      <c r="M13" s="1"/>
      <c r="N13" s="1"/>
      <c r="O13" s="1"/>
      <c r="P13" s="3"/>
      <c r="Q13" s="1"/>
      <c r="R13" s="1"/>
    </row>
    <row r="14" spans="2:18" x14ac:dyDescent="0.2">
      <c r="B14" s="49"/>
      <c r="C14" s="5" t="s">
        <v>27</v>
      </c>
      <c r="D14" s="2" t="s">
        <v>34</v>
      </c>
      <c r="E14" s="1">
        <v>500</v>
      </c>
      <c r="F14" s="3">
        <v>2</v>
      </c>
      <c r="G14" s="1"/>
      <c r="H14" s="1">
        <f t="shared" si="0"/>
        <v>1000</v>
      </c>
      <c r="I14" s="1">
        <f t="shared" si="1"/>
        <v>9</v>
      </c>
      <c r="J14" s="1">
        <f t="shared" si="2"/>
        <v>8.3339999999999996</v>
      </c>
      <c r="K14" s="1">
        <f t="shared" si="3"/>
        <v>10.105808399999999</v>
      </c>
      <c r="L14" s="1"/>
      <c r="M14" s="1"/>
      <c r="N14" s="1"/>
      <c r="O14" s="1"/>
      <c r="P14" s="3"/>
      <c r="Q14" s="1"/>
      <c r="R14" s="1"/>
    </row>
    <row r="15" spans="2:18" x14ac:dyDescent="0.2">
      <c r="B15" s="49"/>
      <c r="C15" s="5" t="s">
        <v>28</v>
      </c>
      <c r="D15" s="2" t="s">
        <v>36</v>
      </c>
      <c r="E15" s="1">
        <v>100</v>
      </c>
      <c r="F15" s="3">
        <v>1</v>
      </c>
      <c r="G15" s="1"/>
      <c r="H15" s="1">
        <f t="shared" si="0"/>
        <v>100</v>
      </c>
      <c r="I15" s="1">
        <f t="shared" si="1"/>
        <v>0.89999999999999991</v>
      </c>
      <c r="J15" s="1">
        <f t="shared" si="2"/>
        <v>0.83339999999999992</v>
      </c>
      <c r="K15" s="1">
        <f t="shared" si="3"/>
        <v>1.0105808399999998</v>
      </c>
      <c r="L15" s="1"/>
      <c r="M15" s="1"/>
      <c r="N15" s="1"/>
      <c r="O15" s="1"/>
      <c r="P15" s="3"/>
      <c r="Q15" s="1"/>
      <c r="R15" s="1"/>
    </row>
    <row r="16" spans="2:18" x14ac:dyDescent="0.2">
      <c r="B16" s="49"/>
      <c r="C16" s="5" t="s">
        <v>29</v>
      </c>
      <c r="D16" s="2" t="s">
        <v>35</v>
      </c>
      <c r="E16" s="2"/>
      <c r="F16" s="3"/>
      <c r="G16" s="1"/>
      <c r="H16" s="1">
        <f t="shared" si="0"/>
        <v>0</v>
      </c>
      <c r="I16" s="1">
        <f t="shared" si="1"/>
        <v>0</v>
      </c>
      <c r="J16" s="1">
        <f t="shared" si="2"/>
        <v>0</v>
      </c>
      <c r="K16" s="1">
        <f t="shared" si="3"/>
        <v>0</v>
      </c>
      <c r="L16" s="1"/>
      <c r="M16" s="1"/>
      <c r="N16" s="1"/>
      <c r="O16" s="1"/>
      <c r="P16" s="3"/>
      <c r="Q16" s="1"/>
      <c r="R16" s="1"/>
    </row>
    <row r="17" spans="2:18" x14ac:dyDescent="0.2">
      <c r="B17" s="49"/>
      <c r="C17" s="11" t="s">
        <v>15</v>
      </c>
      <c r="D17" s="12"/>
      <c r="E17" s="12"/>
      <c r="F17" s="12"/>
      <c r="G17" s="13"/>
      <c r="H17" s="13">
        <f>SUM(H18:H25)</f>
        <v>28000</v>
      </c>
      <c r="I17" s="13">
        <f t="shared" si="1"/>
        <v>251.99999999999997</v>
      </c>
      <c r="J17" s="13">
        <f t="shared" si="2"/>
        <v>233.35199999999998</v>
      </c>
      <c r="K17" s="13">
        <f t="shared" si="3"/>
        <v>282.96263519999997</v>
      </c>
      <c r="L17" s="13"/>
      <c r="M17" s="13"/>
      <c r="N17" s="13"/>
      <c r="O17" s="13"/>
      <c r="P17" s="12"/>
      <c r="Q17" s="13"/>
      <c r="R17" s="13"/>
    </row>
    <row r="18" spans="2:18" x14ac:dyDescent="0.2">
      <c r="B18" s="49"/>
      <c r="C18" s="5" t="s">
        <v>13</v>
      </c>
      <c r="D18" s="2" t="s">
        <v>45</v>
      </c>
      <c r="E18" s="6">
        <v>3000</v>
      </c>
      <c r="F18" s="3">
        <v>2</v>
      </c>
      <c r="G18" s="1"/>
      <c r="H18" s="1">
        <f t="shared" si="0"/>
        <v>6000</v>
      </c>
      <c r="I18" s="1">
        <f t="shared" si="1"/>
        <v>53.999999999999993</v>
      </c>
      <c r="J18" s="1">
        <f t="shared" si="2"/>
        <v>50.003999999999998</v>
      </c>
      <c r="K18" s="1">
        <f t="shared" si="3"/>
        <v>60.634850399999991</v>
      </c>
      <c r="L18" s="1"/>
      <c r="M18" s="1"/>
      <c r="N18" s="1"/>
      <c r="O18" s="1"/>
      <c r="P18" s="3"/>
      <c r="Q18" s="1"/>
      <c r="R18" s="1"/>
    </row>
    <row r="19" spans="2:18" x14ac:dyDescent="0.2">
      <c r="B19" s="49"/>
      <c r="C19" s="5" t="s">
        <v>38</v>
      </c>
      <c r="D19" s="2" t="s">
        <v>46</v>
      </c>
      <c r="E19" s="6">
        <v>1500</v>
      </c>
      <c r="F19" s="3">
        <v>2</v>
      </c>
      <c r="G19" s="1"/>
      <c r="H19" s="1">
        <f t="shared" si="0"/>
        <v>3000</v>
      </c>
      <c r="I19" s="1">
        <f t="shared" si="1"/>
        <v>26.999999999999996</v>
      </c>
      <c r="J19" s="1">
        <f t="shared" si="2"/>
        <v>25.001999999999999</v>
      </c>
      <c r="K19" s="1">
        <f t="shared" si="3"/>
        <v>30.317425199999995</v>
      </c>
      <c r="L19" s="1"/>
      <c r="M19" s="1"/>
      <c r="N19" s="1"/>
      <c r="O19" s="1"/>
      <c r="P19" s="3"/>
      <c r="Q19" s="1"/>
      <c r="R19" s="1"/>
    </row>
    <row r="20" spans="2:18" x14ac:dyDescent="0.2">
      <c r="B20" s="49"/>
      <c r="C20" s="5" t="s">
        <v>39</v>
      </c>
      <c r="D20" s="2" t="s">
        <v>47</v>
      </c>
      <c r="E20" s="6">
        <v>1500</v>
      </c>
      <c r="F20" s="3">
        <v>4</v>
      </c>
      <c r="G20" s="1"/>
      <c r="H20" s="1">
        <f t="shared" si="0"/>
        <v>6000</v>
      </c>
      <c r="I20" s="1">
        <f t="shared" si="1"/>
        <v>53.999999999999993</v>
      </c>
      <c r="J20" s="1">
        <f t="shared" si="2"/>
        <v>50.003999999999998</v>
      </c>
      <c r="K20" s="1">
        <f t="shared" si="3"/>
        <v>60.634850399999991</v>
      </c>
      <c r="L20" s="1"/>
      <c r="M20" s="1"/>
      <c r="N20" s="1"/>
      <c r="O20" s="1"/>
      <c r="P20" s="3"/>
      <c r="Q20" s="1"/>
      <c r="R20" s="1"/>
    </row>
    <row r="21" spans="2:18" x14ac:dyDescent="0.2">
      <c r="B21" s="49"/>
      <c r="C21" s="5" t="s">
        <v>40</v>
      </c>
      <c r="D21" s="2" t="s">
        <v>48</v>
      </c>
      <c r="E21" s="6">
        <v>2000</v>
      </c>
      <c r="F21" s="3">
        <v>4</v>
      </c>
      <c r="G21" s="1"/>
      <c r="H21" s="1">
        <f t="shared" si="0"/>
        <v>8000</v>
      </c>
      <c r="I21" s="1">
        <f t="shared" si="1"/>
        <v>72</v>
      </c>
      <c r="J21" s="1">
        <f t="shared" si="2"/>
        <v>66.671999999999997</v>
      </c>
      <c r="K21" s="1">
        <f t="shared" si="3"/>
        <v>80.846467199999992</v>
      </c>
      <c r="L21" s="1"/>
      <c r="M21" s="1"/>
      <c r="N21" s="1"/>
      <c r="O21" s="1"/>
      <c r="P21" s="3"/>
      <c r="Q21" s="1"/>
      <c r="R21" s="1"/>
    </row>
    <row r="22" spans="2:18" x14ac:dyDescent="0.2">
      <c r="B22" s="49"/>
      <c r="C22" s="5"/>
      <c r="D22" s="2" t="s">
        <v>49</v>
      </c>
      <c r="E22" s="6"/>
      <c r="F22" s="3"/>
      <c r="G22" s="1"/>
      <c r="H22" s="1">
        <f t="shared" si="0"/>
        <v>0</v>
      </c>
      <c r="I22" s="1">
        <f t="shared" si="1"/>
        <v>0</v>
      </c>
      <c r="J22" s="1">
        <f t="shared" si="2"/>
        <v>0</v>
      </c>
      <c r="K22" s="1">
        <f t="shared" si="3"/>
        <v>0</v>
      </c>
      <c r="L22" s="1"/>
      <c r="M22" s="1"/>
      <c r="N22" s="1"/>
      <c r="O22" s="1"/>
      <c r="P22" s="3"/>
      <c r="Q22" s="1"/>
      <c r="R22" s="1"/>
    </row>
    <row r="23" spans="2:18" x14ac:dyDescent="0.2">
      <c r="B23" s="49"/>
      <c r="C23" s="5" t="s">
        <v>41</v>
      </c>
      <c r="D23" s="2"/>
      <c r="E23" s="3"/>
      <c r="F23" s="3"/>
      <c r="G23" s="1"/>
      <c r="H23" s="1">
        <f t="shared" si="0"/>
        <v>0</v>
      </c>
      <c r="I23" s="1">
        <f t="shared" si="1"/>
        <v>0</v>
      </c>
      <c r="J23" s="1">
        <f t="shared" si="2"/>
        <v>0</v>
      </c>
      <c r="K23" s="1">
        <f t="shared" si="3"/>
        <v>0</v>
      </c>
      <c r="L23" s="1"/>
      <c r="M23" s="1"/>
      <c r="N23" s="1"/>
      <c r="O23" s="1"/>
      <c r="P23" s="3"/>
      <c r="Q23" s="1"/>
      <c r="R23" s="1"/>
    </row>
    <row r="24" spans="2:18" x14ac:dyDescent="0.2">
      <c r="B24" s="49"/>
      <c r="C24" s="1" t="s">
        <v>28</v>
      </c>
      <c r="D24" s="2" t="s">
        <v>50</v>
      </c>
      <c r="E24" s="6">
        <v>5000</v>
      </c>
      <c r="F24" s="3">
        <v>1</v>
      </c>
      <c r="G24" s="1"/>
      <c r="H24" s="1">
        <f t="shared" si="0"/>
        <v>5000</v>
      </c>
      <c r="I24" s="1">
        <f t="shared" si="1"/>
        <v>45</v>
      </c>
      <c r="J24" s="1">
        <f t="shared" si="2"/>
        <v>41.67</v>
      </c>
      <c r="K24" s="1">
        <f t="shared" si="3"/>
        <v>50.529041999999997</v>
      </c>
      <c r="L24" s="1"/>
      <c r="M24" s="1"/>
      <c r="N24" s="1"/>
      <c r="O24" s="1"/>
      <c r="P24" s="3"/>
      <c r="Q24" s="1"/>
      <c r="R24" s="1"/>
    </row>
    <row r="25" spans="2:18" x14ac:dyDescent="0.2">
      <c r="B25" s="49"/>
      <c r="C25" s="1"/>
      <c r="D25" s="2"/>
      <c r="E25" s="6"/>
      <c r="F25" s="3"/>
      <c r="G25" s="1"/>
      <c r="H25" s="1">
        <f t="shared" si="0"/>
        <v>0</v>
      </c>
      <c r="I25" s="1">
        <f t="shared" si="1"/>
        <v>0</v>
      </c>
      <c r="J25" s="1">
        <f t="shared" si="2"/>
        <v>0</v>
      </c>
      <c r="K25" s="1">
        <f t="shared" si="3"/>
        <v>0</v>
      </c>
      <c r="L25" s="1"/>
      <c r="M25" s="1"/>
      <c r="N25" s="1"/>
      <c r="O25" s="1"/>
      <c r="P25" s="3"/>
      <c r="Q25" s="1"/>
      <c r="R25" s="1"/>
    </row>
    <row r="26" spans="2:18" x14ac:dyDescent="0.2">
      <c r="B26" s="49"/>
      <c r="C26" s="14" t="s">
        <v>54</v>
      </c>
      <c r="D26" s="12"/>
      <c r="E26" s="17"/>
      <c r="F26" s="12"/>
      <c r="G26" s="13"/>
      <c r="H26" s="13">
        <f>SUM(H27:H28)</f>
        <v>32000</v>
      </c>
      <c r="I26" s="13">
        <f t="shared" si="1"/>
        <v>288</v>
      </c>
      <c r="J26" s="13">
        <f t="shared" si="2"/>
        <v>266.68799999999999</v>
      </c>
      <c r="K26" s="13">
        <f t="shared" si="3"/>
        <v>323.38586879999997</v>
      </c>
      <c r="L26" s="13"/>
      <c r="M26" s="13"/>
      <c r="N26" s="13"/>
      <c r="O26" s="13"/>
      <c r="P26" s="12"/>
      <c r="Q26" s="13"/>
      <c r="R26" s="13"/>
    </row>
    <row r="27" spans="2:18" x14ac:dyDescent="0.2">
      <c r="B27" s="49"/>
      <c r="C27" s="1" t="s">
        <v>52</v>
      </c>
      <c r="D27" s="3"/>
      <c r="E27" s="6">
        <v>21000</v>
      </c>
      <c r="F27" s="3">
        <v>1</v>
      </c>
      <c r="G27" s="1"/>
      <c r="H27" s="1">
        <f t="shared" si="0"/>
        <v>21000</v>
      </c>
      <c r="I27" s="1">
        <f t="shared" si="1"/>
        <v>188.99999999999997</v>
      </c>
      <c r="J27" s="1">
        <f t="shared" si="2"/>
        <v>175.01399999999998</v>
      </c>
      <c r="K27" s="1">
        <f t="shared" si="3"/>
        <v>212.22197639999996</v>
      </c>
      <c r="L27" s="1"/>
      <c r="M27" s="1"/>
      <c r="N27" s="1"/>
      <c r="O27" s="1"/>
      <c r="P27" s="3"/>
      <c r="Q27" s="1"/>
      <c r="R27" s="1"/>
    </row>
    <row r="28" spans="2:18" x14ac:dyDescent="0.2">
      <c r="B28" s="49"/>
      <c r="C28" s="5" t="s">
        <v>53</v>
      </c>
      <c r="D28" s="3"/>
      <c r="E28" s="6">
        <v>11000</v>
      </c>
      <c r="F28" s="3">
        <v>1</v>
      </c>
      <c r="G28" s="1"/>
      <c r="H28" s="1">
        <f t="shared" si="0"/>
        <v>11000</v>
      </c>
      <c r="I28" s="1">
        <f t="shared" si="1"/>
        <v>98.999999999999986</v>
      </c>
      <c r="J28" s="1">
        <f t="shared" si="2"/>
        <v>91.673999999999992</v>
      </c>
      <c r="K28" s="1">
        <f t="shared" si="3"/>
        <v>111.16389239999998</v>
      </c>
      <c r="L28" s="1"/>
      <c r="M28" s="1"/>
      <c r="N28" s="1"/>
      <c r="O28" s="1"/>
      <c r="P28" s="3"/>
      <c r="Q28" s="1"/>
      <c r="R28" s="1"/>
    </row>
    <row r="29" spans="2:18" x14ac:dyDescent="0.2">
      <c r="B29" s="49"/>
      <c r="C29" s="11" t="s">
        <v>55</v>
      </c>
      <c r="D29" s="12"/>
      <c r="E29" s="12"/>
      <c r="F29" s="12"/>
      <c r="G29" s="13"/>
      <c r="H29" s="13">
        <f>SUM(H30:H32)</f>
        <v>39528</v>
      </c>
      <c r="I29" s="13">
        <f t="shared" si="1"/>
        <v>355.75199999999995</v>
      </c>
      <c r="J29" s="13">
        <f t="shared" si="2"/>
        <v>329.42635199999995</v>
      </c>
      <c r="K29" s="13">
        <f t="shared" si="3"/>
        <v>399.46239443519988</v>
      </c>
      <c r="L29" s="13"/>
      <c r="M29" s="13"/>
      <c r="N29" s="13"/>
      <c r="O29" s="13"/>
      <c r="P29" s="12" t="s">
        <v>76</v>
      </c>
      <c r="Q29" s="13" t="s">
        <v>59</v>
      </c>
      <c r="R29" s="13" t="s">
        <v>101</v>
      </c>
    </row>
    <row r="30" spans="2:18" x14ac:dyDescent="0.2">
      <c r="B30" s="49"/>
      <c r="C30" s="5" t="s">
        <v>40</v>
      </c>
      <c r="D30" s="3"/>
      <c r="E30" s="6">
        <v>1000</v>
      </c>
      <c r="F30" s="3">
        <v>32</v>
      </c>
      <c r="G30" s="6"/>
      <c r="H30" s="1">
        <f t="shared" si="0"/>
        <v>32000</v>
      </c>
      <c r="I30" s="1">
        <f t="shared" si="1"/>
        <v>288</v>
      </c>
      <c r="J30" s="1">
        <f t="shared" si="2"/>
        <v>266.68799999999999</v>
      </c>
      <c r="K30" s="1">
        <f t="shared" si="3"/>
        <v>323.38586879999997</v>
      </c>
      <c r="L30" s="1"/>
      <c r="M30" s="1"/>
      <c r="N30" s="1"/>
      <c r="O30" s="1"/>
      <c r="P30" s="3"/>
      <c r="Q30" s="1"/>
      <c r="R30" s="1"/>
    </row>
    <row r="31" spans="2:18" x14ac:dyDescent="0.2">
      <c r="B31" s="49"/>
      <c r="C31" s="5" t="s">
        <v>57</v>
      </c>
      <c r="D31" s="3"/>
      <c r="E31" s="6">
        <v>104</v>
      </c>
      <c r="F31" s="3">
        <v>32</v>
      </c>
      <c r="G31" s="6"/>
      <c r="H31" s="1">
        <f t="shared" si="0"/>
        <v>3328</v>
      </c>
      <c r="I31" s="1">
        <f t="shared" si="1"/>
        <v>29.951999999999998</v>
      </c>
      <c r="J31" s="1">
        <f t="shared" si="2"/>
        <v>27.735551999999998</v>
      </c>
      <c r="K31" s="1">
        <f t="shared" si="3"/>
        <v>33.632130355199997</v>
      </c>
      <c r="L31" s="1"/>
      <c r="M31" s="1"/>
      <c r="N31" s="1"/>
      <c r="O31" s="1"/>
      <c r="P31" s="3"/>
      <c r="Q31" s="1"/>
      <c r="R31" s="1"/>
    </row>
    <row r="32" spans="2:18" x14ac:dyDescent="0.2">
      <c r="B32" s="49"/>
      <c r="C32" s="5" t="s">
        <v>56</v>
      </c>
      <c r="D32" s="3"/>
      <c r="E32" s="6">
        <v>4200</v>
      </c>
      <c r="F32" s="3">
        <v>1</v>
      </c>
      <c r="G32" s="6"/>
      <c r="H32" s="1">
        <f t="shared" si="0"/>
        <v>4200</v>
      </c>
      <c r="I32" s="1">
        <f t="shared" si="1"/>
        <v>37.799999999999997</v>
      </c>
      <c r="J32" s="1">
        <f t="shared" si="2"/>
        <v>35.002800000000001</v>
      </c>
      <c r="K32" s="1">
        <f t="shared" si="3"/>
        <v>42.444395279999995</v>
      </c>
      <c r="L32" s="1"/>
      <c r="M32" s="1"/>
      <c r="N32" s="1"/>
      <c r="O32" s="1"/>
      <c r="P32" s="3"/>
      <c r="Q32" s="1"/>
      <c r="R32" s="1"/>
    </row>
    <row r="33" spans="2:18" x14ac:dyDescent="0.2">
      <c r="B33" s="49"/>
      <c r="C33" s="11" t="s">
        <v>99</v>
      </c>
      <c r="D33" s="12"/>
      <c r="E33" s="17"/>
      <c r="F33" s="12"/>
      <c r="G33" s="17"/>
      <c r="H33" s="13">
        <f>SUM(H34:H35)</f>
        <v>0</v>
      </c>
      <c r="I33" s="13">
        <f t="shared" si="1"/>
        <v>0</v>
      </c>
      <c r="J33" s="13">
        <f t="shared" si="2"/>
        <v>0</v>
      </c>
      <c r="K33" s="13">
        <f t="shared" si="3"/>
        <v>0</v>
      </c>
      <c r="L33" s="13"/>
      <c r="M33" s="13"/>
      <c r="N33" s="13"/>
      <c r="O33" s="13"/>
      <c r="P33" s="12"/>
      <c r="Q33" s="13" t="s">
        <v>69</v>
      </c>
      <c r="R33" s="13" t="s">
        <v>104</v>
      </c>
    </row>
    <row r="34" spans="2:18" x14ac:dyDescent="0.2">
      <c r="B34" s="49"/>
      <c r="C34" s="5" t="s">
        <v>100</v>
      </c>
      <c r="D34" s="3"/>
      <c r="E34" s="6"/>
      <c r="F34" s="3"/>
      <c r="G34" s="6"/>
      <c r="H34" s="1">
        <f t="shared" si="0"/>
        <v>0</v>
      </c>
      <c r="I34" s="1">
        <f t="shared" si="1"/>
        <v>0</v>
      </c>
      <c r="J34" s="1">
        <f t="shared" si="2"/>
        <v>0</v>
      </c>
      <c r="K34" s="1">
        <f t="shared" si="3"/>
        <v>0</v>
      </c>
      <c r="L34" s="1"/>
      <c r="M34" s="1"/>
      <c r="N34" s="1"/>
      <c r="O34" s="1"/>
      <c r="P34" s="3"/>
      <c r="Q34" s="1"/>
      <c r="R34" s="1"/>
    </row>
    <row r="35" spans="2:18" x14ac:dyDescent="0.2">
      <c r="B35" s="49"/>
      <c r="C35" s="5"/>
      <c r="D35" s="3"/>
      <c r="E35" s="6"/>
      <c r="F35" s="3"/>
      <c r="G35" s="6"/>
      <c r="H35" s="1">
        <f t="shared" si="0"/>
        <v>0</v>
      </c>
      <c r="I35" s="1">
        <v>0</v>
      </c>
      <c r="J35" s="1">
        <f t="shared" si="2"/>
        <v>0</v>
      </c>
      <c r="K35" s="1">
        <f t="shared" si="3"/>
        <v>0</v>
      </c>
      <c r="L35" s="1"/>
      <c r="M35" s="1"/>
      <c r="N35" s="1"/>
      <c r="O35" s="1"/>
      <c r="P35" s="3"/>
      <c r="Q35" s="1"/>
      <c r="R35" s="1"/>
    </row>
    <row r="36" spans="2:18" x14ac:dyDescent="0.2">
      <c r="B36" s="49"/>
      <c r="C36" s="11" t="s">
        <v>120</v>
      </c>
      <c r="D36" s="12"/>
      <c r="E36" s="17"/>
      <c r="F36" s="12"/>
      <c r="G36" s="17"/>
      <c r="H36" s="13"/>
      <c r="I36" s="13">
        <v>0</v>
      </c>
      <c r="J36" s="1">
        <f t="shared" si="2"/>
        <v>0</v>
      </c>
      <c r="K36" s="13">
        <f t="shared" si="3"/>
        <v>0</v>
      </c>
      <c r="L36" s="13"/>
      <c r="M36" s="13"/>
      <c r="N36" s="13"/>
      <c r="O36" s="13"/>
      <c r="P36" s="12"/>
      <c r="Q36" s="13" t="s">
        <v>70</v>
      </c>
      <c r="R36" s="13" t="s">
        <v>72</v>
      </c>
    </row>
    <row r="37" spans="2:18" x14ac:dyDescent="0.2">
      <c r="B37" s="50"/>
      <c r="C37" s="5"/>
      <c r="D37" s="3"/>
      <c r="E37" s="6"/>
      <c r="F37" s="3"/>
      <c r="G37" s="6"/>
      <c r="H37" s="1">
        <f t="shared" si="0"/>
        <v>0</v>
      </c>
      <c r="I37" s="1">
        <f t="shared" si="1"/>
        <v>0</v>
      </c>
      <c r="J37" s="1">
        <f t="shared" si="2"/>
        <v>0</v>
      </c>
      <c r="K37" s="1">
        <f t="shared" si="3"/>
        <v>0</v>
      </c>
      <c r="L37" s="1"/>
      <c r="M37" s="1"/>
      <c r="N37" s="1"/>
      <c r="O37" s="1"/>
      <c r="P37" s="3"/>
      <c r="Q37" s="1"/>
      <c r="R37" s="1"/>
    </row>
    <row r="38" spans="2:18" x14ac:dyDescent="0.2">
      <c r="B38" s="10" t="s">
        <v>44</v>
      </c>
      <c r="C38" s="10"/>
      <c r="D38" s="10"/>
      <c r="E38" s="10"/>
      <c r="F38" s="10"/>
      <c r="G38" s="10"/>
      <c r="H38" s="10">
        <f>SUM(H5:H37)-H7-H17-H26-H29-H36</f>
        <v>143028</v>
      </c>
      <c r="I38" s="10">
        <f>SUM(I5:I37)-I7-I17-I26-I29-I33-I36</f>
        <v>1287.252</v>
      </c>
      <c r="J38" s="10">
        <f>SUM(J5:J37)-J7-J17-J26-J29-J33-J36</f>
        <v>1191.9953519999999</v>
      </c>
      <c r="K38" s="10">
        <f t="shared" si="3"/>
        <v>1445.4135638351997</v>
      </c>
      <c r="L38" s="10"/>
      <c r="M38" s="10"/>
      <c r="N38" s="10"/>
      <c r="O38" s="10"/>
      <c r="P38" s="28"/>
      <c r="Q38" s="10"/>
      <c r="R38" s="10"/>
    </row>
    <row r="40" spans="2:18" x14ac:dyDescent="0.2">
      <c r="B40" s="51" t="s">
        <v>3</v>
      </c>
      <c r="C40" s="4" t="s">
        <v>0</v>
      </c>
      <c r="D40" s="52" t="s">
        <v>16</v>
      </c>
      <c r="E40" s="52"/>
      <c r="F40" s="52"/>
      <c r="G40" s="52"/>
      <c r="H40" s="16"/>
    </row>
    <row r="41" spans="2:18" x14ac:dyDescent="0.2">
      <c r="B41" s="51"/>
      <c r="C41" s="4" t="s">
        <v>1</v>
      </c>
      <c r="D41" s="52" t="s">
        <v>4</v>
      </c>
      <c r="E41" s="52"/>
      <c r="F41" s="52"/>
      <c r="G41" s="52"/>
      <c r="H41" s="16"/>
    </row>
    <row r="42" spans="2:18" x14ac:dyDescent="0.2">
      <c r="B42" s="51"/>
      <c r="C42" s="4" t="s">
        <v>2</v>
      </c>
      <c r="D42" s="52" t="s">
        <v>5</v>
      </c>
      <c r="E42" s="52"/>
      <c r="F42" s="52"/>
      <c r="G42" s="52"/>
      <c r="H42" s="16"/>
    </row>
  </sheetData>
  <mergeCells count="8">
    <mergeCell ref="L2:O2"/>
    <mergeCell ref="L3:M3"/>
    <mergeCell ref="N3:O3"/>
    <mergeCell ref="B7:B37"/>
    <mergeCell ref="B40:B42"/>
    <mergeCell ref="D40:G40"/>
    <mergeCell ref="D41:G41"/>
    <mergeCell ref="D42:G42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08CDB-75B0-459A-B0E9-1B9320B518B5}">
  <dimension ref="A2:K51"/>
  <sheetViews>
    <sheetView topLeftCell="A5" zoomScale="75" zoomScaleNormal="75" workbookViewId="0">
      <selection activeCell="D45" sqref="D45"/>
    </sheetView>
  </sheetViews>
  <sheetFormatPr baseColWidth="10" defaultColWidth="8.83203125" defaultRowHeight="15" x14ac:dyDescent="0.2"/>
  <cols>
    <col min="2" max="3" width="14.33203125" customWidth="1"/>
    <col min="4" max="4" width="44.1640625" customWidth="1"/>
    <col min="5" max="8" width="4.83203125" customWidth="1"/>
    <col min="9" max="9" width="19.83203125" customWidth="1"/>
    <col min="10" max="10" width="15.33203125" customWidth="1"/>
    <col min="11" max="11" width="22.5" customWidth="1"/>
  </cols>
  <sheetData>
    <row r="2" spans="1:11" x14ac:dyDescent="0.2">
      <c r="E2" s="53" t="s">
        <v>112</v>
      </c>
      <c r="F2" s="53"/>
      <c r="G2" s="53"/>
      <c r="H2" s="53"/>
    </row>
    <row r="3" spans="1:11" x14ac:dyDescent="0.2">
      <c r="E3" s="54" t="s">
        <v>60</v>
      </c>
      <c r="F3" s="55"/>
      <c r="G3" s="56" t="s">
        <v>61</v>
      </c>
      <c r="H3" s="57"/>
    </row>
    <row r="4" spans="1:11" x14ac:dyDescent="0.2">
      <c r="A4" s="42"/>
      <c r="B4" s="43" t="s">
        <v>60</v>
      </c>
      <c r="C4" s="43"/>
      <c r="D4" s="44"/>
      <c r="E4" s="44">
        <v>2022</v>
      </c>
      <c r="F4" s="44">
        <v>2023</v>
      </c>
      <c r="G4" s="44">
        <v>2024</v>
      </c>
      <c r="H4" s="44">
        <v>2025</v>
      </c>
      <c r="I4" s="44"/>
      <c r="J4" s="44"/>
      <c r="K4" s="44"/>
    </row>
    <row r="5" spans="1:11" x14ac:dyDescent="0.2">
      <c r="A5" s="42"/>
      <c r="B5" s="1"/>
      <c r="C5" s="22" t="s">
        <v>10</v>
      </c>
      <c r="D5" s="23" t="s">
        <v>11</v>
      </c>
      <c r="E5" s="23"/>
      <c r="F5" s="23"/>
      <c r="G5" s="23"/>
      <c r="H5" s="23"/>
      <c r="I5" s="18" t="s">
        <v>109</v>
      </c>
      <c r="J5" s="18" t="s">
        <v>8</v>
      </c>
      <c r="K5" s="18" t="s">
        <v>9</v>
      </c>
    </row>
    <row r="6" spans="1:11" x14ac:dyDescent="0.2">
      <c r="A6" s="42"/>
      <c r="B6" s="24" t="s">
        <v>7</v>
      </c>
      <c r="C6" s="5"/>
      <c r="D6" s="3"/>
      <c r="E6" s="3"/>
      <c r="F6" s="3"/>
      <c r="G6" s="3"/>
      <c r="H6" s="3"/>
      <c r="I6" s="3"/>
      <c r="J6" s="1"/>
      <c r="K6" s="1"/>
    </row>
    <row r="7" spans="1:11" x14ac:dyDescent="0.2">
      <c r="A7" s="42"/>
      <c r="B7" s="24" t="s">
        <v>6</v>
      </c>
      <c r="C7" s="5"/>
      <c r="D7" s="3"/>
      <c r="E7" s="3"/>
      <c r="F7" s="3"/>
      <c r="G7" s="3"/>
      <c r="H7" s="3"/>
      <c r="I7" s="3"/>
      <c r="J7" s="1"/>
      <c r="K7" s="1"/>
    </row>
    <row r="8" spans="1:11" x14ac:dyDescent="0.2">
      <c r="A8" s="42"/>
      <c r="B8" s="61" t="s">
        <v>17</v>
      </c>
      <c r="C8" s="30" t="s">
        <v>77</v>
      </c>
      <c r="D8" s="21" t="s">
        <v>62</v>
      </c>
      <c r="E8" s="21"/>
      <c r="F8" s="21"/>
      <c r="G8" s="21"/>
      <c r="H8" s="21"/>
      <c r="I8" s="12"/>
      <c r="J8" s="9"/>
      <c r="K8" s="9"/>
    </row>
    <row r="9" spans="1:11" x14ac:dyDescent="0.2">
      <c r="A9" s="42"/>
      <c r="B9" s="62"/>
      <c r="C9" s="63"/>
      <c r="D9" s="29" t="s">
        <v>75</v>
      </c>
      <c r="E9" s="29" t="s">
        <v>114</v>
      </c>
      <c r="F9" s="29" t="s">
        <v>114</v>
      </c>
      <c r="G9" s="29"/>
      <c r="H9" s="29"/>
      <c r="I9" s="3" t="s">
        <v>115</v>
      </c>
      <c r="J9" s="1" t="s">
        <v>116</v>
      </c>
      <c r="K9" s="1" t="s">
        <v>71</v>
      </c>
    </row>
    <row r="10" spans="1:11" x14ac:dyDescent="0.2">
      <c r="A10" s="42"/>
      <c r="B10" s="62"/>
      <c r="C10" s="64"/>
      <c r="D10" s="29" t="s">
        <v>105</v>
      </c>
      <c r="E10" s="29"/>
      <c r="F10" s="29"/>
      <c r="G10" s="29"/>
      <c r="H10" s="29"/>
      <c r="I10" s="3"/>
      <c r="J10" s="1" t="s">
        <v>117</v>
      </c>
      <c r="K10" s="1" t="s">
        <v>118</v>
      </c>
    </row>
    <row r="11" spans="1:11" x14ac:dyDescent="0.2">
      <c r="A11" s="42"/>
      <c r="B11" s="62"/>
      <c r="C11" s="64"/>
      <c r="D11" s="29" t="s">
        <v>86</v>
      </c>
      <c r="E11" s="29"/>
      <c r="F11" s="29"/>
      <c r="G11" s="29"/>
      <c r="H11" s="29"/>
      <c r="I11" s="3"/>
      <c r="J11" s="1"/>
      <c r="K11" s="1"/>
    </row>
    <row r="12" spans="1:11" x14ac:dyDescent="0.2">
      <c r="A12" s="42"/>
      <c r="B12" s="62"/>
      <c r="C12" s="64"/>
      <c r="D12" s="29" t="s">
        <v>65</v>
      </c>
      <c r="E12" s="29"/>
      <c r="F12" s="29"/>
      <c r="G12" s="29"/>
      <c r="H12" s="29"/>
      <c r="I12" s="3"/>
      <c r="J12" s="1" t="s">
        <v>70</v>
      </c>
      <c r="K12" s="1" t="s">
        <v>72</v>
      </c>
    </row>
    <row r="13" spans="1:11" x14ac:dyDescent="0.2">
      <c r="A13" s="42"/>
      <c r="B13" s="62"/>
      <c r="C13" s="64"/>
      <c r="D13" s="29" t="s">
        <v>66</v>
      </c>
      <c r="E13" s="29"/>
      <c r="F13" s="29"/>
      <c r="G13" s="29"/>
      <c r="H13" s="29"/>
      <c r="I13" s="3"/>
      <c r="J13" s="1"/>
      <c r="K13" s="1"/>
    </row>
    <row r="14" spans="1:11" x14ac:dyDescent="0.2">
      <c r="A14" s="42"/>
      <c r="B14" s="62"/>
      <c r="C14" s="64"/>
      <c r="D14" s="29" t="s">
        <v>67</v>
      </c>
      <c r="E14" s="29"/>
      <c r="F14" s="29"/>
      <c r="G14" s="29"/>
      <c r="H14" s="29"/>
      <c r="I14" s="3" t="s">
        <v>83</v>
      </c>
      <c r="J14" s="1" t="s">
        <v>69</v>
      </c>
      <c r="K14" s="1" t="s">
        <v>101</v>
      </c>
    </row>
    <row r="15" spans="1:11" x14ac:dyDescent="0.2">
      <c r="A15" s="42"/>
      <c r="B15" s="62"/>
      <c r="C15" s="65"/>
      <c r="D15" s="29"/>
      <c r="E15" s="29"/>
      <c r="F15" s="29"/>
      <c r="G15" s="29"/>
      <c r="H15" s="29"/>
      <c r="I15" s="3"/>
      <c r="J15" s="1"/>
      <c r="K15" s="1"/>
    </row>
    <row r="16" spans="1:11" x14ac:dyDescent="0.2">
      <c r="A16" s="42"/>
      <c r="B16" s="25"/>
      <c r="C16" s="35"/>
      <c r="D16" s="10"/>
      <c r="E16" s="10"/>
      <c r="F16" s="10"/>
      <c r="G16" s="10"/>
      <c r="H16" s="10"/>
      <c r="I16" s="10"/>
      <c r="J16" s="10"/>
      <c r="K16" s="10"/>
    </row>
    <row r="17" spans="1:11" x14ac:dyDescent="0.2">
      <c r="A17" s="42"/>
      <c r="B17" s="19" t="s">
        <v>61</v>
      </c>
      <c r="C17" s="19"/>
      <c r="D17" s="20"/>
      <c r="E17" s="20"/>
      <c r="F17" s="20"/>
      <c r="G17" s="20"/>
      <c r="H17" s="20"/>
      <c r="I17" s="20"/>
      <c r="J17" s="20"/>
      <c r="K17" s="20"/>
    </row>
    <row r="18" spans="1:11" x14ac:dyDescent="0.2">
      <c r="A18" s="42"/>
      <c r="B18" s="18"/>
      <c r="C18" s="22" t="s">
        <v>10</v>
      </c>
      <c r="D18" s="23" t="s">
        <v>11</v>
      </c>
      <c r="E18" s="23"/>
      <c r="F18" s="23"/>
      <c r="G18" s="23"/>
      <c r="H18" s="23"/>
      <c r="I18" s="18" t="s">
        <v>20</v>
      </c>
      <c r="J18" s="18" t="s">
        <v>8</v>
      </c>
      <c r="K18" s="18" t="s">
        <v>9</v>
      </c>
    </row>
    <row r="19" spans="1:11" x14ac:dyDescent="0.2">
      <c r="A19" s="42"/>
      <c r="B19" s="24" t="s">
        <v>7</v>
      </c>
      <c r="C19" s="5"/>
      <c r="D19" s="3"/>
      <c r="E19" s="3"/>
      <c r="F19" s="3"/>
      <c r="G19" s="3"/>
      <c r="H19" s="3"/>
      <c r="I19" s="1"/>
      <c r="J19" s="1"/>
      <c r="K19" s="1"/>
    </row>
    <row r="20" spans="1:11" x14ac:dyDescent="0.2">
      <c r="A20" s="42"/>
      <c r="B20" s="24" t="s">
        <v>6</v>
      </c>
      <c r="C20" s="5"/>
      <c r="D20" s="3"/>
      <c r="E20" s="3"/>
      <c r="F20" s="3"/>
      <c r="G20" s="3"/>
      <c r="H20" s="3"/>
      <c r="I20" s="1"/>
      <c r="J20" s="1"/>
      <c r="K20" s="1"/>
    </row>
    <row r="21" spans="1:11" x14ac:dyDescent="0.2">
      <c r="A21" s="42"/>
      <c r="B21" s="58" t="s">
        <v>17</v>
      </c>
      <c r="C21" s="30" t="s">
        <v>78</v>
      </c>
      <c r="D21" s="21" t="s">
        <v>79</v>
      </c>
      <c r="E21" s="21"/>
      <c r="F21" s="21"/>
      <c r="G21" s="21"/>
      <c r="H21" s="21"/>
      <c r="I21" s="13"/>
      <c r="J21" s="9"/>
      <c r="K21" s="9"/>
    </row>
    <row r="22" spans="1:11" x14ac:dyDescent="0.2">
      <c r="A22" s="42"/>
      <c r="B22" s="59"/>
      <c r="C22" s="66"/>
      <c r="D22" s="29" t="s">
        <v>80</v>
      </c>
      <c r="E22" s="29">
        <v>1</v>
      </c>
      <c r="F22" s="29">
        <v>1</v>
      </c>
      <c r="G22" s="29">
        <v>1</v>
      </c>
      <c r="H22" s="29"/>
      <c r="I22" s="3" t="s">
        <v>93</v>
      </c>
      <c r="J22" s="1" t="s">
        <v>81</v>
      </c>
      <c r="K22" s="1" t="s">
        <v>82</v>
      </c>
    </row>
    <row r="23" spans="1:11" x14ac:dyDescent="0.2">
      <c r="A23" s="42"/>
      <c r="B23" s="59"/>
      <c r="C23" s="67"/>
      <c r="D23" s="2" t="s">
        <v>84</v>
      </c>
      <c r="E23" s="2"/>
      <c r="F23" s="2"/>
      <c r="G23" s="2"/>
      <c r="H23" s="2"/>
      <c r="I23" s="3"/>
      <c r="J23" s="1" t="s">
        <v>70</v>
      </c>
      <c r="K23" s="1" t="s">
        <v>72</v>
      </c>
    </row>
    <row r="24" spans="1:11" x14ac:dyDescent="0.2">
      <c r="A24" s="42"/>
      <c r="B24" s="59"/>
      <c r="C24" s="67"/>
      <c r="D24" s="29" t="s">
        <v>64</v>
      </c>
      <c r="E24" s="29"/>
      <c r="F24" s="29"/>
      <c r="G24" s="29"/>
      <c r="H24" s="29"/>
      <c r="I24" s="3"/>
      <c r="J24" s="1" t="s">
        <v>69</v>
      </c>
      <c r="K24" s="1" t="s">
        <v>101</v>
      </c>
    </row>
    <row r="25" spans="1:11" x14ac:dyDescent="0.2">
      <c r="A25" s="42"/>
      <c r="B25" s="59"/>
      <c r="C25" s="67"/>
      <c r="D25" s="29" t="s">
        <v>108</v>
      </c>
      <c r="E25" s="29"/>
      <c r="F25" s="29"/>
      <c r="G25" s="29"/>
      <c r="H25" s="29"/>
      <c r="I25" s="3"/>
      <c r="J25" s="1"/>
      <c r="K25" s="1"/>
    </row>
    <row r="26" spans="1:11" x14ac:dyDescent="0.2">
      <c r="A26" s="42"/>
      <c r="B26" s="59"/>
      <c r="C26" s="67"/>
      <c r="D26" s="29" t="s">
        <v>107</v>
      </c>
      <c r="E26" s="29"/>
      <c r="F26" s="29"/>
      <c r="G26" s="29"/>
      <c r="H26" s="29"/>
      <c r="I26" s="3"/>
      <c r="J26" s="1" t="s">
        <v>69</v>
      </c>
      <c r="K26" s="1" t="s">
        <v>101</v>
      </c>
    </row>
    <row r="27" spans="1:11" x14ac:dyDescent="0.2">
      <c r="A27" s="42"/>
      <c r="B27" s="59"/>
      <c r="C27" s="67"/>
      <c r="D27" s="1"/>
      <c r="E27" s="1"/>
      <c r="F27" s="1"/>
      <c r="G27" s="1"/>
      <c r="H27" s="1"/>
      <c r="I27" s="1"/>
      <c r="J27" s="1"/>
      <c r="K27" s="1"/>
    </row>
    <row r="28" spans="1:11" x14ac:dyDescent="0.2">
      <c r="A28" s="42"/>
      <c r="B28" s="59"/>
      <c r="C28" s="67"/>
      <c r="D28" s="26" t="s">
        <v>106</v>
      </c>
      <c r="E28" s="26"/>
      <c r="F28" s="26"/>
      <c r="G28" s="26"/>
      <c r="H28" s="26"/>
      <c r="I28" s="12"/>
      <c r="J28" s="13"/>
      <c r="K28" s="13"/>
    </row>
    <row r="29" spans="1:11" x14ac:dyDescent="0.2">
      <c r="A29" s="42"/>
      <c r="B29" s="59"/>
      <c r="C29" s="67"/>
      <c r="D29" s="2" t="s">
        <v>103</v>
      </c>
      <c r="E29" s="2"/>
      <c r="F29" s="2"/>
      <c r="G29" s="2"/>
      <c r="H29" s="2"/>
      <c r="I29" s="3"/>
      <c r="J29" s="1" t="s">
        <v>69</v>
      </c>
      <c r="K29" s="1" t="s">
        <v>102</v>
      </c>
    </row>
    <row r="30" spans="1:11" x14ac:dyDescent="0.2">
      <c r="A30" s="42"/>
      <c r="B30" s="59"/>
      <c r="C30" s="68"/>
      <c r="D30" s="1" t="s">
        <v>68</v>
      </c>
      <c r="E30" s="1"/>
      <c r="F30" s="1"/>
      <c r="G30" s="1"/>
      <c r="H30" s="1"/>
      <c r="I30" s="1"/>
      <c r="J30" s="1" t="s">
        <v>73</v>
      </c>
      <c r="K30" s="1" t="s">
        <v>74</v>
      </c>
    </row>
    <row r="31" spans="1:11" x14ac:dyDescent="0.2">
      <c r="A31" s="42"/>
      <c r="B31" s="60"/>
      <c r="C31" s="32" t="s">
        <v>98</v>
      </c>
      <c r="D31" s="26" t="s">
        <v>85</v>
      </c>
      <c r="E31" s="26"/>
      <c r="F31" s="26"/>
      <c r="G31" s="26"/>
      <c r="H31" s="26"/>
      <c r="I31" s="12"/>
      <c r="J31" s="13"/>
      <c r="K31" s="13"/>
    </row>
    <row r="32" spans="1:11" x14ac:dyDescent="0.2">
      <c r="A32" s="42"/>
      <c r="B32" s="59"/>
      <c r="C32" s="69"/>
      <c r="D32" s="29" t="s">
        <v>90</v>
      </c>
      <c r="E32" s="29"/>
      <c r="F32" s="29"/>
      <c r="G32" s="29"/>
      <c r="H32" s="29"/>
      <c r="I32" s="3"/>
      <c r="J32" s="1"/>
      <c r="K32" s="1"/>
    </row>
    <row r="33" spans="1:11" x14ac:dyDescent="0.2">
      <c r="A33" s="42"/>
      <c r="B33" s="59"/>
      <c r="C33" s="70"/>
      <c r="D33" s="29" t="s">
        <v>87</v>
      </c>
      <c r="E33" s="29"/>
      <c r="F33" s="29"/>
      <c r="G33" s="29"/>
      <c r="H33" s="29"/>
      <c r="I33" s="3"/>
      <c r="J33" s="1"/>
      <c r="K33" s="1"/>
    </row>
    <row r="34" spans="1:11" x14ac:dyDescent="0.2">
      <c r="A34" s="42"/>
      <c r="B34" s="59"/>
      <c r="C34" s="70"/>
      <c r="D34" s="29" t="s">
        <v>88</v>
      </c>
      <c r="E34" s="29"/>
      <c r="F34" s="29"/>
      <c r="G34" s="29"/>
      <c r="H34" s="29"/>
      <c r="I34" s="3"/>
      <c r="J34" s="1" t="s">
        <v>70</v>
      </c>
      <c r="K34" s="1" t="s">
        <v>72</v>
      </c>
    </row>
    <row r="35" spans="1:11" x14ac:dyDescent="0.2">
      <c r="A35" s="42"/>
      <c r="B35" s="59"/>
      <c r="C35" s="70"/>
      <c r="D35" s="29" t="s">
        <v>89</v>
      </c>
      <c r="E35" s="29"/>
      <c r="F35" s="29"/>
      <c r="G35" s="29"/>
      <c r="H35" s="29"/>
      <c r="I35" s="3"/>
      <c r="J35" s="1"/>
      <c r="K35" s="1"/>
    </row>
    <row r="36" spans="1:11" x14ac:dyDescent="0.2">
      <c r="A36" s="42"/>
      <c r="B36" s="59"/>
      <c r="C36" s="70"/>
      <c r="D36" s="31" t="s">
        <v>63</v>
      </c>
      <c r="E36" s="31"/>
      <c r="F36" s="31"/>
      <c r="G36" s="31"/>
      <c r="H36" s="31"/>
      <c r="I36" s="12"/>
      <c r="J36" s="27"/>
      <c r="K36" s="27"/>
    </row>
    <row r="37" spans="1:11" x14ac:dyDescent="0.2">
      <c r="A37" s="42"/>
      <c r="B37" s="59"/>
      <c r="C37" s="70"/>
      <c r="D37" s="29" t="s">
        <v>113</v>
      </c>
      <c r="E37" s="29"/>
      <c r="F37" s="29"/>
      <c r="G37" s="29"/>
      <c r="H37" s="29"/>
      <c r="I37" s="3"/>
      <c r="J37" s="1"/>
      <c r="K37" s="1"/>
    </row>
    <row r="38" spans="1:11" x14ac:dyDescent="0.2">
      <c r="A38" s="42"/>
      <c r="B38" s="59"/>
      <c r="C38" s="70"/>
      <c r="D38" t="s">
        <v>91</v>
      </c>
      <c r="E38" s="1"/>
      <c r="F38" s="1"/>
      <c r="G38" s="1" t="s">
        <v>114</v>
      </c>
      <c r="H38" s="1" t="s">
        <v>76</v>
      </c>
      <c r="I38" s="3" t="s">
        <v>115</v>
      </c>
      <c r="J38" s="1" t="s">
        <v>92</v>
      </c>
      <c r="K38" s="1" t="s">
        <v>82</v>
      </c>
    </row>
    <row r="39" spans="1:11" x14ac:dyDescent="0.2">
      <c r="A39" s="42"/>
      <c r="B39" s="59"/>
      <c r="C39" s="70"/>
      <c r="D39" s="29"/>
      <c r="E39" s="29"/>
      <c r="F39" s="29"/>
      <c r="G39" s="29"/>
      <c r="H39" s="29"/>
      <c r="I39" s="3"/>
      <c r="J39" s="1"/>
      <c r="K39" s="1"/>
    </row>
    <row r="40" spans="1:11" x14ac:dyDescent="0.2">
      <c r="A40" s="42"/>
      <c r="B40" s="59"/>
      <c r="C40" s="70"/>
      <c r="D40" s="31" t="s">
        <v>94</v>
      </c>
      <c r="E40" s="31"/>
      <c r="F40" s="31"/>
      <c r="G40" s="31"/>
      <c r="H40" s="31"/>
      <c r="I40" s="12"/>
      <c r="J40" s="13"/>
      <c r="K40" s="13"/>
    </row>
    <row r="41" spans="1:11" x14ac:dyDescent="0.2">
      <c r="A41" s="42"/>
      <c r="B41" s="59"/>
      <c r="C41" s="70"/>
      <c r="D41" s="29" t="s">
        <v>95</v>
      </c>
      <c r="E41" s="29"/>
      <c r="F41" s="29"/>
      <c r="G41" s="29"/>
      <c r="H41" s="29"/>
      <c r="I41" s="3"/>
      <c r="J41" s="1"/>
      <c r="K41" s="1"/>
    </row>
    <row r="42" spans="1:11" x14ac:dyDescent="0.2">
      <c r="A42" s="42"/>
      <c r="B42" s="59"/>
      <c r="C42" s="70"/>
      <c r="D42" s="29" t="s">
        <v>96</v>
      </c>
      <c r="E42" s="29"/>
      <c r="F42" s="29"/>
      <c r="G42" s="29"/>
      <c r="H42" s="29"/>
      <c r="I42" s="3"/>
      <c r="J42" s="1"/>
      <c r="K42" s="1"/>
    </row>
    <row r="43" spans="1:11" x14ac:dyDescent="0.2">
      <c r="A43" s="42"/>
      <c r="B43" s="59"/>
      <c r="C43" s="70"/>
      <c r="D43" s="29" t="s">
        <v>97</v>
      </c>
      <c r="E43" s="29"/>
      <c r="F43" s="29"/>
      <c r="G43" s="29"/>
      <c r="H43" s="29"/>
      <c r="I43" s="3" t="s">
        <v>76</v>
      </c>
      <c r="J43" s="1" t="s">
        <v>69</v>
      </c>
      <c r="K43" s="1" t="s">
        <v>101</v>
      </c>
    </row>
    <row r="44" spans="1:11" x14ac:dyDescent="0.2">
      <c r="A44" s="42"/>
      <c r="B44" s="59"/>
      <c r="C44" s="70"/>
      <c r="D44" s="1" t="s">
        <v>121</v>
      </c>
      <c r="E44" s="1"/>
      <c r="F44" s="1"/>
      <c r="G44" s="1"/>
      <c r="H44" s="1"/>
      <c r="I44" s="1"/>
      <c r="J44" s="1"/>
      <c r="K44" s="1"/>
    </row>
    <row r="45" spans="1:11" x14ac:dyDescent="0.2">
      <c r="A45" s="42"/>
      <c r="B45" s="59"/>
      <c r="C45" s="71"/>
      <c r="D45" s="33"/>
      <c r="E45" s="33"/>
      <c r="F45" s="33"/>
      <c r="G45" s="33"/>
      <c r="H45" s="33"/>
      <c r="I45" s="12"/>
      <c r="J45" s="13"/>
      <c r="K45" s="13"/>
    </row>
    <row r="46" spans="1:11" x14ac:dyDescent="0.2">
      <c r="A46" s="42"/>
      <c r="B46" s="10"/>
      <c r="C46" s="10"/>
      <c r="D46" s="10"/>
      <c r="E46" s="10"/>
      <c r="F46" s="10"/>
      <c r="G46" s="10"/>
      <c r="H46" s="10"/>
      <c r="I46" s="28"/>
      <c r="J46" s="10"/>
      <c r="K46" s="10"/>
    </row>
    <row r="49" spans="2:3" x14ac:dyDescent="0.2">
      <c r="B49" s="34"/>
      <c r="C49" s="34"/>
    </row>
    <row r="51" spans="2:3" x14ac:dyDescent="0.2">
      <c r="B51" t="s">
        <v>119</v>
      </c>
    </row>
  </sheetData>
  <mergeCells count="8">
    <mergeCell ref="E2:H2"/>
    <mergeCell ref="E3:F3"/>
    <mergeCell ref="G3:H3"/>
    <mergeCell ref="B21:B45"/>
    <mergeCell ref="B8:B15"/>
    <mergeCell ref="C9:C15"/>
    <mergeCell ref="C22:C30"/>
    <mergeCell ref="C32:C45"/>
  </mergeCells>
  <phoneticPr fontId="1"/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Hardware</vt:lpstr>
      <vt:lpstr>Beam tests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okugi</dc:creator>
  <cp:lastModifiedBy>Microsoft Office User</cp:lastModifiedBy>
  <cp:lastPrinted>2020-12-10T18:22:30Z</cp:lastPrinted>
  <dcterms:created xsi:type="dcterms:W3CDTF">2020-10-22T01:51:19Z</dcterms:created>
  <dcterms:modified xsi:type="dcterms:W3CDTF">2020-12-10T18:48:08Z</dcterms:modified>
</cp:coreProperties>
</file>