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2915" windowHeight="10815"/>
  </bookViews>
  <sheets>
    <sheet name="Institut" sheetId="2" r:id="rId1"/>
    <sheet name="DR" sheetId="1" r:id="rId2"/>
    <sheet name="financement par unité" sheetId="3" r:id="rId3"/>
    <sheet name="Graph" sheetId="6" r:id="rId4"/>
  </sheets>
  <definedNames>
    <definedName name="_xlnm._FilterDatabase" localSheetId="1" hidden="1">DR!$A$1:$M$53</definedName>
    <definedName name="_xlnm._FilterDatabase" localSheetId="3" hidden="1">Graph!$B$51:$E$51</definedName>
    <definedName name="_xlnm._FilterDatabase" localSheetId="0" hidden="1">Institut!$A$1:$L$34</definedName>
    <definedName name="_xlnm.Print_Area" localSheetId="1">DR!$A$1:$P$53</definedName>
    <definedName name="_xlnm.Print_Area" localSheetId="0">Institut!$A$1:$L$34</definedName>
  </definedNames>
  <calcPr calcId="145621"/>
</workbook>
</file>

<file path=xl/calcChain.xml><?xml version="1.0" encoding="utf-8"?>
<calcChain xmlns="http://schemas.openxmlformats.org/spreadsheetml/2006/main">
  <c r="L34" i="2" l="1"/>
  <c r="C26" i="6" l="1"/>
  <c r="I39" i="6"/>
  <c r="C3" i="6"/>
  <c r="Z96" i="3"/>
  <c r="Z94" i="3"/>
  <c r="Z90" i="3"/>
  <c r="Z34" i="3"/>
  <c r="K84" i="6" l="1"/>
  <c r="J85" i="6"/>
  <c r="I85" i="6"/>
  <c r="K85" i="6" s="1"/>
  <c r="D59" i="6"/>
  <c r="C59" i="6"/>
  <c r="E57" i="6"/>
  <c r="E53" i="6"/>
  <c r="E54" i="6"/>
  <c r="E56" i="6"/>
  <c r="E55" i="6"/>
  <c r="E58" i="6"/>
  <c r="E52" i="6"/>
  <c r="E59" i="6" s="1"/>
  <c r="H34" i="3" l="1"/>
  <c r="D34" i="3"/>
  <c r="Y38" i="3"/>
  <c r="N53" i="1"/>
  <c r="Y37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36" i="3"/>
  <c r="D87" i="3"/>
  <c r="D92" i="3" s="1"/>
  <c r="E87" i="3"/>
  <c r="F87" i="3"/>
  <c r="G87" i="3"/>
  <c r="H87" i="3"/>
  <c r="H92" i="3" s="1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C87" i="3"/>
  <c r="Y87" i="3" l="1"/>
  <c r="I38" i="6" s="1"/>
  <c r="N27" i="1"/>
  <c r="M53" i="1"/>
  <c r="N19" i="1" l="1"/>
  <c r="W6" i="3" l="1"/>
  <c r="W34" i="3" l="1"/>
  <c r="W92" i="3" s="1"/>
  <c r="C34" i="3" l="1"/>
  <c r="C92" i="3" s="1"/>
  <c r="E34" i="3"/>
  <c r="E92" i="3" s="1"/>
  <c r="F34" i="3"/>
  <c r="F92" i="3" s="1"/>
  <c r="G34" i="3"/>
  <c r="G92" i="3" s="1"/>
  <c r="I34" i="3"/>
  <c r="I92" i="3" s="1"/>
  <c r="J34" i="3"/>
  <c r="J92" i="3" s="1"/>
  <c r="K34" i="3"/>
  <c r="K92" i="3" s="1"/>
  <c r="L34" i="3"/>
  <c r="L92" i="3" s="1"/>
  <c r="M34" i="3"/>
  <c r="M92" i="3" s="1"/>
  <c r="N34" i="3"/>
  <c r="N92" i="3" s="1"/>
  <c r="O34" i="3"/>
  <c r="O92" i="3" s="1"/>
  <c r="P34" i="3"/>
  <c r="P92" i="3" s="1"/>
  <c r="Q34" i="3"/>
  <c r="Q92" i="3" s="1"/>
  <c r="R34" i="3"/>
  <c r="R92" i="3" s="1"/>
  <c r="S34" i="3"/>
  <c r="S92" i="3" s="1"/>
  <c r="T34" i="3"/>
  <c r="T92" i="3" s="1"/>
  <c r="U34" i="3"/>
  <c r="U92" i="3" s="1"/>
  <c r="V34" i="3"/>
  <c r="V92" i="3" s="1"/>
  <c r="X34" i="3"/>
  <c r="X92" i="3" s="1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" i="3"/>
  <c r="Y92" i="3" l="1"/>
  <c r="Y34" i="3"/>
  <c r="I37" i="6" s="1"/>
</calcChain>
</file>

<file path=xl/sharedStrings.xml><?xml version="1.0" encoding="utf-8"?>
<sst xmlns="http://schemas.openxmlformats.org/spreadsheetml/2006/main" count="1049" uniqueCount="622">
  <si>
    <t>EELA-2</t>
  </si>
  <si>
    <t>033149</t>
  </si>
  <si>
    <t>223797</t>
  </si>
  <si>
    <t>DR4</t>
  </si>
  <si>
    <r>
      <t>7</t>
    </r>
    <r>
      <rPr>
        <vertAlign val="superscript"/>
        <sz val="12"/>
        <rFont val="Cambria"/>
        <family val="1"/>
      </rPr>
      <t>ème</t>
    </r>
  </si>
  <si>
    <t>e-infrastructures</t>
  </si>
  <si>
    <t>E-Science grid facility for Europe and Latin America</t>
  </si>
  <si>
    <t>CIEMAT
Espagne</t>
  </si>
  <si>
    <t>Guy WORMSER
IdG</t>
  </si>
  <si>
    <t>ACRIPET</t>
  </si>
  <si>
    <t>027555</t>
  </si>
  <si>
    <t>RHM - Bourse individuelle intra-européenne (EIF)</t>
  </si>
  <si>
    <t>CNRS</t>
  </si>
  <si>
    <t xml:space="preserve">Irène BUVAT-GUILLEMET </t>
  </si>
  <si>
    <t>AUGERCRSOURCE</t>
  </si>
  <si>
    <t>027133</t>
  </si>
  <si>
    <t>Search for the sources of ultra-high-energy cosmic rays with the Pierre Auger Observatory : from Auger Southe data to seamless integration of trigger and aperture for Auger North for full-sky coverage</t>
  </si>
  <si>
    <t>Tina SUOMIJARVI
IPNO</t>
  </si>
  <si>
    <t>THATEA</t>
  </si>
  <si>
    <t>032075</t>
  </si>
  <si>
    <t>226415</t>
  </si>
  <si>
    <t>Petit / moyen projet collaboratif (Small or Medium CP)</t>
  </si>
  <si>
    <t>ThermoAcoustic Technology for Energy Applications</t>
  </si>
  <si>
    <t>UNIVERSITY OF MANCHESTER</t>
  </si>
  <si>
    <t>Jean-Pierre THERMEAU
IPNO</t>
  </si>
  <si>
    <t>Nutrhi-net</t>
  </si>
  <si>
    <t>066307</t>
  </si>
  <si>
    <t>INTERREG IV</t>
  </si>
  <si>
    <t>DR10</t>
  </si>
  <si>
    <t>Programme entrepris par plusieurs états-membres (article 169)</t>
  </si>
  <si>
    <t>Nutrhi-net : Réseau transfrontalier de nutrition</t>
  </si>
  <si>
    <t>REGION ALSACE</t>
  </si>
  <si>
    <t>Eric MARCHIONI
IPHC</t>
  </si>
  <si>
    <t>EPIKH</t>
  </si>
  <si>
    <t>040439</t>
  </si>
  <si>
    <t>230842</t>
  </si>
  <si>
    <t>Echange international de personnels de recherche (IRSES)</t>
  </si>
  <si>
    <t>Exchange Programme to advance e-Infrastructure Know-How</t>
  </si>
  <si>
    <t xml:space="preserve">COMETA CONSORZIO MULTI ENTE PER LAPROMOZIONE E L ADOZIONE DI TECNOLOGIE DI CALCOLO AVANZATO
Italie </t>
  </si>
  <si>
    <t xml:space="preserve"> Guy WORMSER
IdG</t>
  </si>
  <si>
    <t>PERFORM 60</t>
  </si>
  <si>
    <t>063368</t>
  </si>
  <si>
    <t>SP5-Euratom</t>
  </si>
  <si>
    <t>Prediction of the Effects of Radiation FOr reactor pressure vessel and in-core Materials using multi-scale modelling - 60 years foreseen plant lifetime.</t>
  </si>
  <si>
    <t>ELECTRICITE DE FRANCE SA</t>
  </si>
  <si>
    <t>Brigitte DESCAMPS
CSNSM - CIMAP - LMPGM - GPM - ENSPC - CEMHTI</t>
  </si>
  <si>
    <t>ACTINET-13</t>
  </si>
  <si>
    <t>039700</t>
  </si>
  <si>
    <t>232631</t>
  </si>
  <si>
    <t>DR8</t>
  </si>
  <si>
    <t>Initiatives Intégrées relatives aux Infrastructures (I3)</t>
  </si>
  <si>
    <t>ACTINET Integrated Infrastructure Initiative : to understand the very specific properties of actinides and to be able to assess and control their behaviour in a wide variety of environments</t>
  </si>
  <si>
    <t>CEA</t>
  </si>
  <si>
    <t>Catherine BESSADA pour : 
PhLAM - ICSM - IPNO - IPNL - ISCR - IM2MP - CEMHTI</t>
  </si>
  <si>
    <t>NANOGNOSTICS</t>
  </si>
  <si>
    <t>045812</t>
  </si>
  <si>
    <t>242264</t>
  </si>
  <si>
    <t>Development of tools for sensitive and specific in vitro detection of proteins and their interactions for diagnostic, pronogstic and monitoring purposes</t>
  </si>
  <si>
    <t>FRAUNHOFER-GESELLSCHAFT ZUR FOERDERUNG DER ANGEWANDTEN FORSCHUNG E.V
Allemagne</t>
  </si>
  <si>
    <t>Loïc CHARBONNIERE
IPHC</t>
  </si>
  <si>
    <t>CURVACE</t>
  </si>
  <si>
    <t>051988</t>
  </si>
  <si>
    <t>DR12</t>
  </si>
  <si>
    <t>Curved Artificial Compound Eyes</t>
  </si>
  <si>
    <t>ECOLE POLYTECHNIQUE FEDERALE DE LAUSANNE
Suisse</t>
  </si>
  <si>
    <t>Rémy POTHEAU
CPPM</t>
  </si>
  <si>
    <t>HPLQCD</t>
  </si>
  <si>
    <t>049069</t>
  </si>
  <si>
    <t>249309</t>
  </si>
  <si>
    <t xml:space="preserve">DR11 </t>
  </si>
  <si>
    <t xml:space="preserve"> Prime de réintégration européenne (ERG)</t>
  </si>
  <si>
    <t>Lattice QCD Calculations in Hadron Physics</t>
  </si>
  <si>
    <t xml:space="preserve">Jaume CARBONELL
LPSC </t>
  </si>
  <si>
    <t>ARBRES</t>
  </si>
  <si>
    <t>033109</t>
  </si>
  <si>
    <t>Active Rejection of Background in Rare Event Searches</t>
  </si>
  <si>
    <t>Louis DUMOULIN
CSNSM</t>
  </si>
  <si>
    <t>EuMEDGrid - SUPPORT</t>
  </si>
  <si>
    <t>040155</t>
  </si>
  <si>
    <t>246589</t>
  </si>
  <si>
    <t>Action de soutien spécifique (SSA)</t>
  </si>
  <si>
    <t>Sustainability of e-infrastructures across the Mediterranean</t>
  </si>
  <si>
    <t>INFN</t>
  </si>
  <si>
    <t>Guy WORMSER
IdG - LPSC</t>
  </si>
  <si>
    <t>THESEUS</t>
  </si>
  <si>
    <t>051421</t>
  </si>
  <si>
    <t>242482</t>
  </si>
  <si>
    <t>Action de coordination (AC)</t>
  </si>
  <si>
    <t>Toward Human Exploration of space : a EUropean Strategy</t>
  </si>
  <si>
    <t>FONDATION EUROPEENNE DE LA SCIENCE
France</t>
  </si>
  <si>
    <t>Stéphane BLANC
IPHC</t>
  </si>
  <si>
    <t>EGI-Inspire</t>
  </si>
  <si>
    <t>048354</t>
  </si>
  <si>
    <t>261323</t>
  </si>
  <si>
    <t>Combination of collaborative Project and Coordination &amp; Support actions</t>
  </si>
  <si>
    <t>European Grid Initiative: Integrated Sustainable Pan-European Infrastructure for Researchers in Europe</t>
  </si>
  <si>
    <t>STICHTING EUROPEAN GRID INITIATIVE
Pays-Bas</t>
  </si>
  <si>
    <t>Vincent BRETON pour :
IdG - LPNHE - LPC - LAPP - CC-IN2P3 - CPPM - IPSL - LRI - I3S - LAL - IPGP</t>
  </si>
  <si>
    <t>StratusLab</t>
  </si>
  <si>
    <t>048344</t>
  </si>
  <si>
    <t>261552</t>
  </si>
  <si>
    <t xml:space="preserve">Enhancing Grid Infrastructures with Virtualization and Cloud Technologies </t>
  </si>
  <si>
    <t>Charles LOOMIS pour :
IdG - LAL - IBCP</t>
  </si>
  <si>
    <t>EDGI</t>
  </si>
  <si>
    <t>048357</t>
  </si>
  <si>
    <t>261556</t>
  </si>
  <si>
    <t>European Desktop Grid Initiative</t>
  </si>
  <si>
    <t>MAGYAR TUDOMANYOS AKADEMIA SZAMITASTECHNIKAI ES
AUTOMATIZALASI KUTATO INTEZET
Hongrie</t>
  </si>
  <si>
    <t>Oleg LODYGENSKY pour :
IdG - LAL</t>
  </si>
  <si>
    <t>DEGISCO</t>
  </si>
  <si>
    <t>048358</t>
  </si>
  <si>
    <t>261561</t>
  </si>
  <si>
    <t xml:space="preserve"> Action de soutien spécifique (SSA)</t>
  </si>
  <si>
    <t>Desktop Grids for International Scientific Collaboration</t>
  </si>
  <si>
    <t>ExploreQQJetInHI@LHC</t>
  </si>
  <si>
    <t>050413</t>
  </si>
  <si>
    <t>254465</t>
  </si>
  <si>
    <t>DR5</t>
  </si>
  <si>
    <r>
      <t>7</t>
    </r>
    <r>
      <rPr>
        <vertAlign val="superscript"/>
        <sz val="12"/>
        <rFont val="Cambria"/>
        <family val="1"/>
      </rPr>
      <t>ème</t>
    </r>
    <r>
      <rPr>
        <sz val="12"/>
        <rFont val="Cambria"/>
        <family val="1"/>
      </rPr>
      <t xml:space="preserve"> </t>
    </r>
  </si>
  <si>
    <t>RHM - Bourse internationale entrante (IIF)</t>
  </si>
  <si>
    <t>Exploratory Heavy-Quark Jet Tomography of Quark-Gluon Plasma at the LHC</t>
  </si>
  <si>
    <t>ECOLE POLYTECHNIQUE</t>
  </si>
  <si>
    <t>Raphaël GRANIER DE CASSAGNAC
LLR</t>
  </si>
  <si>
    <t>GAMMA</t>
  </si>
  <si>
    <t>045776</t>
  </si>
  <si>
    <t>256464</t>
  </si>
  <si>
    <t>DR2</t>
  </si>
  <si>
    <t xml:space="preserve">FP7-PEOPLE-2009-RG Marie Curie Action: "Reintegration Grants" </t>
  </si>
  <si>
    <t>Gamma ray astronomy and the origin of galactic cosmic rays</t>
  </si>
  <si>
    <t>Silvia GALLI
APC</t>
  </si>
  <si>
    <t>le montant &amp; date sur legal suite ne correspondent pas avec cordis</t>
  </si>
  <si>
    <t>GISELA</t>
  </si>
  <si>
    <t>048355</t>
  </si>
  <si>
    <t>261487</t>
  </si>
  <si>
    <t xml:space="preserve">GRID INITIATIVES FOR E-SCIENCE VIRTUAL COMMUNITIES IN EUROPE AND LATIN AMERICA </t>
  </si>
  <si>
    <t>Elie ASLANIDES pour :
IdG - CPPM - IPGP</t>
  </si>
  <si>
    <t>HEXANE</t>
  </si>
  <si>
    <t>035571</t>
  </si>
  <si>
    <t>230807</t>
  </si>
  <si>
    <t>Heavy elements X-Ray absoprtion spectroscopies network</t>
  </si>
  <si>
    <t>Eric SIMONI
IPNO</t>
  </si>
  <si>
    <t>QuarkGluonPlasmaCMS</t>
  </si>
  <si>
    <t>049181</t>
  </si>
  <si>
    <t>259612</t>
  </si>
  <si>
    <t>ERC - Starting grant</t>
  </si>
  <si>
    <t>Quark-Gluon Plasma through dilepton studies with the CMS experiment at the Large Hadron Collider</t>
  </si>
  <si>
    <t>CESAR</t>
  </si>
  <si>
    <t>064058</t>
  </si>
  <si>
    <t>263455</t>
  </si>
  <si>
    <t>Cryogenic Electronics for Space Application and Research - convention de subvention</t>
  </si>
  <si>
    <t>Stéfanos MARNIEROS pour :
CSNSM - IEF - LPN</t>
  </si>
  <si>
    <t>EVOL</t>
  </si>
  <si>
    <t>066226</t>
  </si>
  <si>
    <t>249696</t>
  </si>
  <si>
    <t xml:space="preserve"> Projets de recherche spécifiques ciblés (STREP)</t>
  </si>
  <si>
    <t>Evaluation and Viability of Liquid Fuel Fast Reactor System.</t>
  </si>
  <si>
    <t>Sylvie DELPECH pour :
IPNO - LPSC - LGC - CEMHTI - PECSA - MSSMAT - LECIME</t>
  </si>
  <si>
    <t>SNAKES AT SEA</t>
  </si>
  <si>
    <t>056941</t>
  </si>
  <si>
    <t>251250</t>
  </si>
  <si>
    <t>Bourse internationale sortante (OIF)</t>
  </si>
  <si>
    <t>Evolutionary transition to marine life: novel insight from sea snakes</t>
  </si>
  <si>
    <t>Yan ROPERT COUDERT
IPHC</t>
  </si>
  <si>
    <t>date &amp; durée sur legal suite ne correspondent pas avec cordis</t>
  </si>
  <si>
    <t>NOTOX</t>
  </si>
  <si>
    <t>057380</t>
  </si>
  <si>
    <t>267038</t>
  </si>
  <si>
    <t>Grand projet collaboratif (Large-Scale IP)</t>
  </si>
  <si>
    <t>Prédicting long-term toxic effects using computer models based on systems characterization  of organotypic cultures</t>
  </si>
  <si>
    <t>UNIVERSITAET DES SAARLANDES 
Allemagne</t>
  </si>
  <si>
    <t>Alain VAN DORSSELAER
IPHC</t>
  </si>
  <si>
    <t>P-WIND</t>
  </si>
  <si>
    <t>060329</t>
  </si>
  <si>
    <t>259391</t>
  </si>
  <si>
    <t>DR15</t>
  </si>
  <si>
    <t xml:space="preserve">New light on the gamma-ray sky: unveiling cosmic-ray accelerators in the Milky Way and their relation to pulsar wind nebulae </t>
  </si>
  <si>
    <t>Marianne LEMOINE-GOUMARD
CENBG</t>
  </si>
  <si>
    <t>ENTERVISION</t>
  </si>
  <si>
    <t>061139</t>
  </si>
  <si>
    <t>264552</t>
  </si>
  <si>
    <t>DR7</t>
  </si>
  <si>
    <t>Réseau de formation initiale (ITN)</t>
  </si>
  <si>
    <t xml:space="preserve">Research Training in 3D Digital Imaging for Cancer Radiation Therapy </t>
  </si>
  <si>
    <t>EUROPEAN ORGANIZATION FOR NUCLEAR RESEARCH
Suisse</t>
  </si>
  <si>
    <t>N4U</t>
  </si>
  <si>
    <t>066066</t>
  </si>
  <si>
    <t xml:space="preserve"> Initiatives Intégrées relatives aux Infrastructures (I3) </t>
  </si>
  <si>
    <t>NeuGrid for you: expansion of NeuGRID services and outreach to new user communities Combination of CP-CSA</t>
  </si>
  <si>
    <t>PROVINCIA LOMBARDO VENETA ORDINE OSPEDALIERO DI SAN GIOVANNI DI DIO 
Italie</t>
  </si>
  <si>
    <t>Johan MONTAGNAT pour :
IdG - I3S</t>
  </si>
  <si>
    <t>CREATIVE B</t>
  </si>
  <si>
    <t>067498</t>
  </si>
  <si>
    <t>284441</t>
  </si>
  <si>
    <t xml:space="preserve"> Action de coordination (AC)</t>
  </si>
  <si>
    <t>Coordination of Research e-Infrastructures Activities Toward an International Virtual Environment for Biodiversity.</t>
  </si>
  <si>
    <t>UNIVERSITEIT VAN AMSTERDAM
Pays-Bas</t>
  </si>
  <si>
    <t xml:space="preserve">
Vincent BRETON
</t>
  </si>
  <si>
    <t>PF4CMSHI</t>
  </si>
  <si>
    <t>060917</t>
  </si>
  <si>
    <t>273923</t>
  </si>
  <si>
    <t>Paricle Flow in Heavy-Ion Collisions with CMS</t>
  </si>
  <si>
    <t>non trouvé sur cordis</t>
  </si>
  <si>
    <t>ENVRI</t>
  </si>
  <si>
    <t>067492</t>
  </si>
  <si>
    <t>283465</t>
  </si>
  <si>
    <t>Common Operations of Environmental Research Infrastructures</t>
  </si>
  <si>
    <t>Vincent BRETON
IdG</t>
  </si>
  <si>
    <t>Acronyme</t>
  </si>
  <si>
    <t>N° contrat
(GA)</t>
  </si>
  <si>
    <t>DR Pilote</t>
  </si>
  <si>
    <t>PCRD</t>
  </si>
  <si>
    <t>Instrument</t>
  </si>
  <si>
    <t>Objet</t>
  </si>
  <si>
    <t>Coordinateur</t>
  </si>
  <si>
    <t>responsable scientifique
CNRS</t>
  </si>
  <si>
    <t>Date démarrage</t>
  </si>
  <si>
    <t>Durée (mois)</t>
  </si>
  <si>
    <t>Observations</t>
  </si>
  <si>
    <t>IPNO</t>
  </si>
  <si>
    <t>IPHC</t>
  </si>
  <si>
    <t>CPPM</t>
  </si>
  <si>
    <t xml:space="preserve">LPSC </t>
  </si>
  <si>
    <t>CSNSM</t>
  </si>
  <si>
    <t>LLR</t>
  </si>
  <si>
    <t>APC</t>
  </si>
  <si>
    <t>CENBG</t>
  </si>
  <si>
    <t>N° Contrat 
(GA)</t>
  </si>
  <si>
    <t>Pilote</t>
  </si>
  <si>
    <t>Responsable 
CNRS</t>
  </si>
  <si>
    <t>Date de démarrage</t>
  </si>
  <si>
    <t>Durée en mois</t>
  </si>
  <si>
    <t>Subvention CNRS</t>
  </si>
  <si>
    <t>EUROnu</t>
  </si>
  <si>
    <t>IN2P3</t>
  </si>
  <si>
    <t>7PCRD -</t>
  </si>
  <si>
    <t xml:space="preserve"> Design Studies (DS)</t>
  </si>
  <si>
    <r>
      <t xml:space="preserve"> </t>
    </r>
    <r>
      <rPr>
        <sz val="10"/>
        <color indexed="8"/>
        <rFont val="Cambria"/>
        <family val="1"/>
      </rPr>
      <t>A High Intensity Neutrino Oscillation Facility in Europe</t>
    </r>
  </si>
  <si>
    <t>STFC - UK</t>
  </si>
  <si>
    <t>Marcos DRACOS (IPHC)</t>
  </si>
  <si>
    <t>LAGUNA</t>
  </si>
  <si>
    <t>Design Studies (DS) Collaborative project generic</t>
  </si>
  <si>
    <t>Large Apparatus studying Grand Unification and Neutrino Astrophysics</t>
  </si>
  <si>
    <t>Eidgenossische Technische Hochschule Zurich (ETHZ) - Suisse</t>
  </si>
  <si>
    <t>Thomas PATZAK (APC)</t>
  </si>
  <si>
    <t>24+12</t>
  </si>
  <si>
    <t xml:space="preserve">KM3Net </t>
  </si>
  <si>
    <t>Combination of  CP &amp;  CSA (Infrasctructures)</t>
  </si>
  <si>
    <t>Preparatory Phase for a Deep Sea Facility in the Mediterranean for Neutrino Astronomy and Associated Sciences</t>
  </si>
  <si>
    <t>INFN - Italy</t>
  </si>
  <si>
    <t>Paschal COYLE (CPPM)</t>
  </si>
  <si>
    <t>36+12</t>
  </si>
  <si>
    <t>ET</t>
  </si>
  <si>
    <t>Design Studies (DS)</t>
  </si>
  <si>
    <t>Einstein Gravitationnal Wave Telescope</t>
  </si>
  <si>
    <t>EGO - Italy</t>
  </si>
  <si>
    <t>Benoît MOURS 
(LAPP)</t>
  </si>
  <si>
    <t>TARCC</t>
  </si>
  <si>
    <t>Collaborative project Small or medium-scale focused research project - HEALTH</t>
  </si>
  <si>
    <t>Targeting alpha-particle emitting radionuclides to cure cancer</t>
  </si>
  <si>
    <t>INSERM - France</t>
  </si>
  <si>
    <t>Gilles MONTAVON (SUBATECH)</t>
  </si>
  <si>
    <t>36+6</t>
  </si>
  <si>
    <t>SPIRAL 2</t>
  </si>
  <si>
    <t>Combination of  CP &amp;  CSA (Infrasctructures) SP4 - Capacities</t>
  </si>
  <si>
    <t>SPIRAL2 PREPARATORY PHASE</t>
  </si>
  <si>
    <t>GANIL - France</t>
  </si>
  <si>
    <t>Marek LEWITOWICZ (GANIL)</t>
  </si>
  <si>
    <t>36+12+5</t>
  </si>
  <si>
    <t>CDT</t>
  </si>
  <si>
    <t>Central Design Team (CDT) for a Fast-spectrum Transmutation Experimental Facility</t>
  </si>
  <si>
    <t>SCK-CEN - Belgique</t>
  </si>
  <si>
    <t>Jean-Luc BIARROTTE (IPNO)</t>
  </si>
  <si>
    <t>HP2</t>
  </si>
  <si>
    <t xml:space="preserve">Initiatives Intégrées relatives aux Infrastructures (I3) </t>
  </si>
  <si>
    <t>Hadron Physics 2 - Study of Strongly Interacting Matter</t>
  </si>
  <si>
    <t>Pascal DUPIEUX
 (LPC-C)</t>
  </si>
  <si>
    <t>30+6</t>
  </si>
  <si>
    <t>SPIRIT</t>
  </si>
  <si>
    <t>Support of Public and Industrial Research using Ion Beam Technology</t>
  </si>
  <si>
    <t>FORSCHUNGSZENTRUM DRESDEN ROSSENDORF EV - Allemagne</t>
  </si>
  <si>
    <t>Philippe MORETTO (CENBG)</t>
  </si>
  <si>
    <t>48+6</t>
  </si>
  <si>
    <t>EuCARD</t>
  </si>
  <si>
    <t>Initiatives Intégrées relatives aux Infrastructures (I3) - Combination of CP &amp; CSA</t>
  </si>
  <si>
    <t>European Coordination for Accelerator Research and Development</t>
  </si>
  <si>
    <t>CERN - Suisse</t>
  </si>
  <si>
    <t>A.Variola (LAL) -&gt; Andrea JEREMIE (LAPP)</t>
  </si>
  <si>
    <t>48+4</t>
  </si>
  <si>
    <t xml:space="preserve">ENVISION </t>
  </si>
  <si>
    <t>Collaborative project/ Small or medium-scale focused research project - HEALTH</t>
  </si>
  <si>
    <t>European NoVel Imaging Systems for ION therapy</t>
  </si>
  <si>
    <t>Gerard MONTAROU (LPC-C)</t>
  </si>
  <si>
    <t>ANDES</t>
  </si>
  <si>
    <t>SP5 - EURATOM - Petit / moyen projet collaboratif (Small or Medium CP)</t>
  </si>
  <si>
    <t>Accurate Nuclear Data for nuclear Energy Sustainability</t>
  </si>
  <si>
    <t>CIEMAT - Espagne
 Enrique.Gonzalez</t>
  </si>
  <si>
    <t>Philippe DESSAGNE (IPHC)</t>
  </si>
  <si>
    <t>ARCAS</t>
  </si>
  <si>
    <t>Grant agreement for combination of collaborative Project and C &amp; S actions</t>
  </si>
  <si>
    <t>Ads and fast Reactor CompArison Study in suppport of Stratégic Research Agenda of SPNETP</t>
  </si>
  <si>
    <t xml:space="preserve">SCK-CEN - Belgique
</t>
  </si>
  <si>
    <t>Arnaud GUERTIN (SUBATECH)</t>
  </si>
  <si>
    <t>24+6</t>
  </si>
  <si>
    <t>ENSAR</t>
  </si>
  <si>
    <t>European Nuclear Science and Applications Research</t>
  </si>
  <si>
    <t>Fadi IBRAHIM (IPNO)</t>
  </si>
  <si>
    <t>TIARA</t>
  </si>
  <si>
    <t>Test Infrastructure and Accelerator Research Area</t>
  </si>
  <si>
    <t>CEA - France</t>
  </si>
  <si>
    <t>Alex MUELLER 
(SC-IN2P3)</t>
  </si>
  <si>
    <t>ERINDA</t>
  </si>
  <si>
    <t xml:space="preserve">Action de coordination (AC) Coordination and support action - Fission 2010 - </t>
  </si>
  <si>
    <t>European Research Infrastructures for Nuclear Data Applications</t>
  </si>
  <si>
    <t>Mourad AICHE (CENBG)</t>
  </si>
  <si>
    <t>FREYA</t>
  </si>
  <si>
    <t>Collaborative project Small or medium-scale focused research project - SP5 - Euratom</t>
  </si>
  <si>
    <t>Fast Reactor Experiments for hYbrid Application - Fission 2010</t>
  </si>
  <si>
    <t>Annick BILLEBAUD (LPSC)</t>
  </si>
  <si>
    <t>MAX</t>
  </si>
  <si>
    <t>MYRRHA Accelerator eXperiment research and development programme</t>
  </si>
  <si>
    <t>CNRS/IN2P3</t>
  </si>
  <si>
    <t>HILmiLHC</t>
  </si>
  <si>
    <t>Collaborative project - generic - SP4 Capacities</t>
  </si>
  <si>
    <t>High Luminosity Large Hadron Collider Desigtn Study</t>
  </si>
  <si>
    <t>Jean-Marie de CONTO (LPSC)</t>
  </si>
  <si>
    <t>HP3</t>
  </si>
  <si>
    <t>Initiatives Intégrées relatives aux Infrastructures (I3) Combination of CP &amp; CSA</t>
  </si>
  <si>
    <t>Hadron Physics 3 - Study of strongly Interacting Matter</t>
  </si>
  <si>
    <t>Pascal DUPIEUX 
(LPC-C)</t>
  </si>
  <si>
    <t>FIRST-Nuclides</t>
  </si>
  <si>
    <t>Fast/Instant Release of Safety Relevant Radionuclides from Spent Nuclear Fuel</t>
  </si>
  <si>
    <t>Karlsruher Institut fuer Technologie (KIT)  - Allemagne</t>
  </si>
  <si>
    <t>Johan VANDENBORRE (SUBATECH)</t>
  </si>
  <si>
    <t>LAGUNA - LBNO</t>
  </si>
  <si>
    <t>Initiatives Intégrées relatives aux Infrastructures (I3) Collaborative project - generic - SP4 Capacities</t>
  </si>
  <si>
    <t>Design of a pan-European Infrastructure for Large Apparatus stuydying Grand unifcation, Neutrino Astrophysics and Long Baseline Neutrino Oscillations</t>
  </si>
  <si>
    <t xml:space="preserve">SLHC </t>
  </si>
  <si>
    <t>212114</t>
  </si>
  <si>
    <t>Preparatory Phase of the Large Hadron Collider Upgrade</t>
  </si>
  <si>
    <t>Daniel GARDES (IPNO)</t>
  </si>
  <si>
    <t>CTA</t>
  </si>
  <si>
    <t>The Preparatory Phase for the Cherenkov Telescope Array</t>
  </si>
  <si>
    <t>Max Planck Institut - Allemagne</t>
  </si>
  <si>
    <t>Hélène SOL
 (INSU)</t>
  </si>
  <si>
    <t>ASPERA II</t>
  </si>
  <si>
    <t>Coordination and support action - ERANET</t>
  </si>
  <si>
    <t xml:space="preserve">Deepening and Broadening of Astroparticle Physics European Coordination </t>
  </si>
  <si>
    <t>DESY - Allemagne</t>
  </si>
  <si>
    <t>Stavros KATSANEVAS (SC-IN2P3)</t>
  </si>
  <si>
    <t>CARBOWASTE</t>
  </si>
  <si>
    <t xml:space="preserve">Collaborative project - generic - SP5 ERATOM  </t>
  </si>
  <si>
    <t>Treatment and Disposal of Irradiated Graphite and Other Carbonaceous Waste</t>
  </si>
  <si>
    <t>FORSCHUNGSENTRUM JUELICH  GmbH - Allemagne</t>
  </si>
  <si>
    <t>Nathalie MONCOFFRE (IPNL)</t>
  </si>
  <si>
    <t xml:space="preserve">NupNET </t>
  </si>
  <si>
    <t>Coordination and support action - Coordination or networking actions - SP4 Capacities</t>
  </si>
  <si>
    <t xml:space="preserve"> ERANET for Nuclear Physics Infrastructures</t>
  </si>
  <si>
    <t>Sydney GALES 
(IPNO)</t>
  </si>
  <si>
    <t>36+9</t>
  </si>
  <si>
    <t>AIDA</t>
  </si>
  <si>
    <t>Combination of CP &amp; CSA</t>
  </si>
  <si>
    <t>Advanced European Infrastructures for Detectors at Accelerators</t>
  </si>
  <si>
    <t>Vincent Boudry 
(LLR)</t>
  </si>
  <si>
    <t>ILC</t>
  </si>
  <si>
    <t>Combination of CP &amp; CSA - SP4 Capacities</t>
  </si>
  <si>
    <t>International Linear Collider and High Gradient Superconducting RF Cavities</t>
  </si>
  <si>
    <t>François RICHARD (LAL)</t>
  </si>
  <si>
    <t>LAPP</t>
  </si>
  <si>
    <t>SUBATECH</t>
  </si>
  <si>
    <t>GANIL</t>
  </si>
  <si>
    <t>LPC-C</t>
  </si>
  <si>
    <t>LAL</t>
  </si>
  <si>
    <t>LAL,LAPP</t>
  </si>
  <si>
    <t>SC-IN2P3</t>
  </si>
  <si>
    <t>LPSC</t>
  </si>
  <si>
    <t>INSU</t>
  </si>
  <si>
    <t>IPNL</t>
  </si>
  <si>
    <t>ELISA</t>
  </si>
  <si>
    <t>European Light Sources Activities - Synchrotons and Free Electron Lasers</t>
  </si>
  <si>
    <t>CLEMENS Jean-claude</t>
  </si>
  <si>
    <t>Sincrotrone Trieste (IT)</t>
  </si>
  <si>
    <t>Integrated Infrastructure Initiative (I3)</t>
  </si>
  <si>
    <t>226716</t>
  </si>
  <si>
    <t>EENP2</t>
  </si>
  <si>
    <t>FP7-PEOPLE - International research staff exchange scheme</t>
  </si>
  <si>
    <t>EUROPE EGYPT NETWORK FOR PARTICLE PHYSICS</t>
  </si>
  <si>
    <t>POLITECNICO DI BARI</t>
  </si>
  <si>
    <t>318922</t>
  </si>
  <si>
    <t>Philippe MINE</t>
  </si>
  <si>
    <t>ALISTER</t>
  </si>
  <si>
    <t>Alsace Life hamSTER : Demonstration project to preserve european biodiversity in Alsace</t>
  </si>
  <si>
    <t>Odile PETIT</t>
  </si>
  <si>
    <t>CHANDA</t>
  </si>
  <si>
    <t>solving CHAllenges in Nuclear DAta</t>
  </si>
  <si>
    <t>combination of collaborative Project and C &amp; S actions - EURATOM - Fission</t>
  </si>
  <si>
    <t>BACRI Charles-olivier</t>
  </si>
  <si>
    <t>CIEMAT - Espagne</t>
  </si>
  <si>
    <t>MARISA</t>
  </si>
  <si>
    <t>MyrrhA Research Infrastructure Support Action</t>
  </si>
  <si>
    <t>Alex Mueller 
(SC-IN2P3)</t>
  </si>
  <si>
    <t>CAST</t>
  </si>
  <si>
    <t>CArbon-14 Source Term</t>
  </si>
  <si>
    <t xml:space="preserve">TOULHOAT Nelly </t>
  </si>
  <si>
    <t xml:space="preserve">EURATOM - Fission - Petit / moyen projet collaboratif </t>
  </si>
  <si>
    <t>NUCLEAR DECOMMISSIONING AUTHORITY (NDA) - Royaume-Uni</t>
  </si>
  <si>
    <t>511203</t>
  </si>
  <si>
    <t>LIFE +</t>
  </si>
  <si>
    <t>INFIERI</t>
  </si>
  <si>
    <t>SAVOY NAVARRO AURORE</t>
  </si>
  <si>
    <t xml:space="preserve">081188 </t>
  </si>
  <si>
    <t>Intelligent, Fast, Interconnected and Efficient devices for frontier exploitation in Reseach and Industry</t>
  </si>
  <si>
    <t>PEOPLE - Networks for Initial Training (ITN)</t>
  </si>
  <si>
    <t>317446</t>
  </si>
  <si>
    <t>TauKitForNewPhysics</t>
  </si>
  <si>
    <t>Marie Curie International Incoming Fellowship (FP7-IIF)</t>
  </si>
  <si>
    <t>ReactNuTheta13APC</t>
  </si>
  <si>
    <t>Aurore Savoy Navarro</t>
  </si>
  <si>
    <t>Anathael Cabrera</t>
  </si>
  <si>
    <t>Tau Toolkit for opening the New Physics Window at LHC and possible spin off effects</t>
  </si>
  <si>
    <t>302103</t>
  </si>
  <si>
    <t>High precision reactor neutrino programm at APC</t>
  </si>
  <si>
    <t xml:space="preserve">077942 </t>
  </si>
  <si>
    <t>302309</t>
  </si>
  <si>
    <t>Marie Curie Intra-European Fellowships (IEF)</t>
  </si>
  <si>
    <t>097612</t>
  </si>
  <si>
    <t>le n° de GA sur legal suite ne correspond pas avec cordis</t>
  </si>
  <si>
    <t>non trouvé sur legal suite</t>
  </si>
  <si>
    <t>Pas le même RSN sur legal suite</t>
  </si>
  <si>
    <t>date ne correspond pas avec legal suite, non trouvé sur cordis</t>
  </si>
  <si>
    <t>eTRIKS</t>
  </si>
  <si>
    <t>Delivering European Translational Information &amp; Knowledge Management Services</t>
  </si>
  <si>
    <t>Innovative Medicines Initiative (IMI)</t>
  </si>
  <si>
    <t>AstraZeneca (Sweden)</t>
  </si>
  <si>
    <t>AUFFRAY Charles</t>
  </si>
  <si>
    <t>Labo IN2P3 impliqué</t>
  </si>
  <si>
    <t xml:space="preserve">072697 </t>
  </si>
  <si>
    <t xml:space="preserve">EGEE III </t>
  </si>
  <si>
    <t>Enabling Grids for E-Science III</t>
  </si>
  <si>
    <t>combination of collaborative Project and C &amp; S actions - Infrastructures</t>
  </si>
  <si>
    <t>222667</t>
  </si>
  <si>
    <t>CERN (Suisse)</t>
  </si>
  <si>
    <t xml:space="preserve">038611 </t>
  </si>
  <si>
    <t xml:space="preserve">Enabling Desktop Grids for e Science </t>
  </si>
  <si>
    <t>EDGeS</t>
  </si>
  <si>
    <t xml:space="preserve">023694 </t>
  </si>
  <si>
    <t>211727</t>
  </si>
  <si>
    <t>CPCSA - Initiatives Intégrées relatives aux Infrastructures (I3)</t>
  </si>
  <si>
    <t>Charles LOOMIS (LAL)</t>
  </si>
  <si>
    <t>Oleg LODYGENSKI (LAL)</t>
  </si>
  <si>
    <t>115446</t>
  </si>
  <si>
    <t>Basic Research for Innovative fuels Design for GEnIV systems</t>
  </si>
  <si>
    <t>F-BRIDGE</t>
  </si>
  <si>
    <t>211690</t>
  </si>
  <si>
    <t>Fission - Collaborative project (generic)</t>
  </si>
  <si>
    <t>SPRITE</t>
  </si>
  <si>
    <t>Supporting Postgraduate Research with Internships in industry and Training Excellence</t>
  </si>
  <si>
    <t>Philippe MORETTO</t>
  </si>
  <si>
    <t xml:space="preserve">082663 </t>
  </si>
  <si>
    <t>People - Networks for Initial Training (ITN)</t>
  </si>
  <si>
    <t>317169</t>
  </si>
  <si>
    <t>UNIVERSITY OF SURREY (UK)</t>
  </si>
  <si>
    <t xml:space="preserve">Eric Gilabert </t>
  </si>
  <si>
    <t>EPLANET</t>
  </si>
  <si>
    <t>European Particle physics Latin American NETwork</t>
  </si>
  <si>
    <t xml:space="preserve">COQUEREAUX Robert </t>
  </si>
  <si>
    <t>LPNHE</t>
  </si>
  <si>
    <t>246806</t>
  </si>
  <si>
    <t xml:space="preserve">052367 </t>
  </si>
  <si>
    <t>UNIVERSITA DEGLI STUDI DI ROMA LA SAPIENZA Italie</t>
  </si>
  <si>
    <t>SACSESS</t>
  </si>
  <si>
    <t>323282</t>
  </si>
  <si>
    <t>EURATOM - Fission</t>
  </si>
  <si>
    <t xml:space="preserve">DELPECH Sylvie </t>
  </si>
  <si>
    <t>Safety of ACtinide Separation proceSSes</t>
  </si>
  <si>
    <t>TALISMAN</t>
  </si>
  <si>
    <t>Transnational Access to Large Infrastructure for a Safe Management of ActiNide</t>
  </si>
  <si>
    <t>323300</t>
  </si>
  <si>
    <t xml:space="preserve">083943 </t>
  </si>
  <si>
    <t xml:space="preserve">DACHEUX Nicolas </t>
  </si>
  <si>
    <t>GETMAT</t>
  </si>
  <si>
    <t>Gen IV and transmutation materials</t>
  </si>
  <si>
    <t>212175</t>
  </si>
  <si>
    <t>KARLSRUHER INSTITUT FUER TECHNOLOGIE (Allemagne)</t>
  </si>
  <si>
    <t>EURATOM - Fission - Collaborative project</t>
  </si>
  <si>
    <t>il y a 3 dossiers différents dans Legal suite qui comportent des infos contradictoires</t>
  </si>
  <si>
    <t>Data Services and Analysis Tools for Solar Energetic Particle Events and Related Electromagnetic Emissions</t>
  </si>
  <si>
    <t>SEPSERVER</t>
  </si>
  <si>
    <t>SPACE</t>
  </si>
  <si>
    <t>262773</t>
  </si>
  <si>
    <t>HELSINGIN YLIOPISTO (Finland)</t>
  </si>
  <si>
    <t xml:space="preserve">KIENER Jurgen (CSNSM) </t>
  </si>
  <si>
    <t>INVISIBLES</t>
  </si>
  <si>
    <t>289442</t>
  </si>
  <si>
    <t>UNIVERSIDAD AUTONOMA DE MADRID (Spain)</t>
  </si>
  <si>
    <t>Neutrino and Dark Matter</t>
  </si>
  <si>
    <t>Asmaa Abada (LPT)</t>
  </si>
  <si>
    <t xml:space="preserve">068191 </t>
  </si>
  <si>
    <t>CC-IN2P3</t>
  </si>
  <si>
    <t>IdGC</t>
  </si>
  <si>
    <t>IMNC</t>
  </si>
  <si>
    <t>LMA</t>
  </si>
  <si>
    <t>LPC Caen</t>
  </si>
  <si>
    <t>LPC Clermont</t>
  </si>
  <si>
    <t>LSM</t>
  </si>
  <si>
    <t>Subatech</t>
  </si>
  <si>
    <t>OMEGA</t>
  </si>
  <si>
    <t>labo porteur</t>
  </si>
  <si>
    <t>retrait du CNRS</t>
  </si>
  <si>
    <t>TOTAL IN2P3</t>
  </si>
  <si>
    <t>N°LSP</t>
  </si>
  <si>
    <t>IdGC - LAL</t>
  </si>
  <si>
    <t>IdGC - I3S</t>
  </si>
  <si>
    <t>IdGC - LAL - IBCP</t>
  </si>
  <si>
    <t>EGI_DS</t>
  </si>
  <si>
    <t xml:space="preserve">022303 </t>
  </si>
  <si>
    <t>211693</t>
  </si>
  <si>
    <t>Capacités - Infrastructures de recherche - CSA SA</t>
  </si>
  <si>
    <t>European Grid Initiative Design Study</t>
  </si>
  <si>
    <t>UNIVERSITE GUP JOHANNES KEPLER LINZ - JKU (Autriche)</t>
  </si>
  <si>
    <t>IdGC - LAL - CC</t>
  </si>
  <si>
    <t>36679</t>
  </si>
  <si>
    <t>CC: 1 698 977,00 €
LJC: 1 320 915,00 €</t>
  </si>
  <si>
    <t>?</t>
  </si>
  <si>
    <t>IDGC: 288 242,00 €
I3S: 49 112,00 €</t>
  </si>
  <si>
    <t>IPNL: 37 300 €</t>
  </si>
  <si>
    <t>IPNO - autres labos</t>
  </si>
  <si>
    <t>77638</t>
  </si>
  <si>
    <t>IPNO - LIMSI</t>
  </si>
  <si>
    <t>CSNSM - IEF - LPN</t>
  </si>
  <si>
    <t>IPHC - autres labos</t>
  </si>
  <si>
    <t>LPC: 31 680,00 €
CPPM: 182 858,00 €</t>
  </si>
  <si>
    <t>IdGC - CPPM - IPGP</t>
  </si>
  <si>
    <t>020287</t>
  </si>
  <si>
    <t>CSNSM - IPNL</t>
  </si>
  <si>
    <t>CSNSM: 150 002,26 €
IPNL: 40 022,00 €</t>
  </si>
  <si>
    <t>Gérard MONTAROU</t>
  </si>
  <si>
    <r>
      <rPr>
        <sz val="10"/>
        <rFont val="Cambria"/>
        <family val="1"/>
        <scheme val="major"/>
      </rPr>
      <t>LPC Clermont - CPPM -</t>
    </r>
    <r>
      <rPr>
        <b/>
        <sz val="10"/>
        <rFont val="Cambria"/>
        <family val="1"/>
        <scheme val="major"/>
      </rPr>
      <t xml:space="preserve"> </t>
    </r>
  </si>
  <si>
    <t>IdGC - LPNHE - LPC - LAPP - CC-IN2P3 - CPPM - IPSL - LRI - I3S - LAL - IPGP</t>
  </si>
  <si>
    <t>IPHC: 500 771.85 €</t>
  </si>
  <si>
    <t>CPPM: 105 487,50€</t>
  </si>
  <si>
    <t>IdGC: 0,00€
LAL: 59 451,00€</t>
  </si>
  <si>
    <t>IdGC: 0,00€
LAL: 205 300,00 €</t>
  </si>
  <si>
    <t>LLR: 100 700,00€</t>
  </si>
  <si>
    <t>CPPM: 79 380,00€</t>
  </si>
  <si>
    <t xml:space="preserve">LPNHE: 136 800 € </t>
  </si>
  <si>
    <t>IPNO: 141 635,00€
LPSC: 72 192,00€</t>
  </si>
  <si>
    <t>IPNO - LPSC - LGC - CEMHTI - PECSA - MSSMAT - LECIME</t>
  </si>
  <si>
    <t>LLR: 166 645,60€</t>
  </si>
  <si>
    <t>CPPM: 47 810,00€
IdGC: 0,00€</t>
  </si>
  <si>
    <t>IPNO: 12 600,00€</t>
  </si>
  <si>
    <t>LPSC: 37 500,00€</t>
  </si>
  <si>
    <t>APC: 886 897.33 €</t>
  </si>
  <si>
    <t>IPHC: 484 332,00€</t>
  </si>
  <si>
    <t>IPHC: 339 273,00€</t>
  </si>
  <si>
    <t>IPHC: 123 665,00€</t>
  </si>
  <si>
    <t>LLR: 116 406,00€</t>
  </si>
  <si>
    <t>CENBG: 592 680,00€</t>
  </si>
  <si>
    <t>LLR: 1 133 600,00€</t>
  </si>
  <si>
    <t>APC: 193 594,00€</t>
  </si>
  <si>
    <t xml:space="preserve">083862 </t>
  </si>
  <si>
    <t xml:space="preserve">047850 </t>
  </si>
  <si>
    <t>LESIA: 236 722,00€
CSNSM: 61 800,00€</t>
  </si>
  <si>
    <t>IPHC: 253 421,00€</t>
  </si>
  <si>
    <t xml:space="preserve">CENBG: 276 402.15 € </t>
  </si>
  <si>
    <t>IdGC: 0,00€  
LAL: 334 826,00€
BMSSI: 135 217,00€</t>
  </si>
  <si>
    <t>IPNO: 1200,00€</t>
  </si>
  <si>
    <t>IPNO: 175 000,00€</t>
  </si>
  <si>
    <t>IPHC: 66 612,00€</t>
  </si>
  <si>
    <t>Détail par labo</t>
  </si>
  <si>
    <t>Subvention labo IN2P3</t>
  </si>
  <si>
    <t>PhLAM - ICSM - IPNO - IPNL - ISCR - IM2MP - CEMHTI</t>
  </si>
  <si>
    <t>IPNL: 0,00€
IPNO: 1500€</t>
  </si>
  <si>
    <t>Montants divergents pour l'IPNO selon les sources 
-&gt; Base partenariat: 141 635€ 
-&gt; Labo: 51 555 €. N. Chérel (IPNO): "Ce contrat était précédemment géré par la DR3 du à une mutation de Mme Delpech, du LECIME (labo de l'Institut de Chimie) à l'IPNO. Nous avons eu à ce titre un transfert de 4716 €."</t>
  </si>
  <si>
    <t>IDGC: 131 492,42 €
LPNHE: 26 605,43 €
CPPM: 83 754.99€
LAPP: 0,00€
LPC: 139 248,41€
CC: 777 632,40€
LAL: 0,00€</t>
  </si>
  <si>
    <t>Dans la base partenariat, la subvention du LPC est à hauteur de 82 754,99 alors que le labo indique un montant de 139 248,41€.</t>
  </si>
  <si>
    <t>CSNSM: 23 000,00€</t>
  </si>
  <si>
    <t>CSNSM - CIMAP - LMPGM - GPM - ENSPC - CEMHTI</t>
  </si>
  <si>
    <t>CSNSM: 63 327,00€</t>
  </si>
  <si>
    <t>Problème sur ce budget: la DR dit avoir comme budget prévu pour l'IPNO 660€, ce qui est contesté par S. Delpech (IPNO)</t>
  </si>
  <si>
    <t>IdGC: 82 390,00€</t>
  </si>
  <si>
    <t xml:space="preserve">IdGC: 0,00€
LAL: 307 799,00 € </t>
  </si>
  <si>
    <t>IdGC: 0,00€ 
LAL: 298 790,00 €</t>
  </si>
  <si>
    <t>IdGC: 11 344,90€</t>
  </si>
  <si>
    <t>IdGC: 72 753,00 €</t>
  </si>
  <si>
    <t>IdGC: 5 938, 50€</t>
  </si>
  <si>
    <t>APC - INL</t>
  </si>
  <si>
    <t xml:space="preserve">LPC Clermont - LPSC - IPNL - LPT - IPT - CRAL  </t>
  </si>
  <si>
    <t>LPC Cler: 153 997,00€
IdGC: 0,00€</t>
  </si>
  <si>
    <t>APC: 45 000,00€</t>
  </si>
  <si>
    <t>IdGC: 167 695,00€</t>
  </si>
  <si>
    <t>IMNC: 135 543,00€</t>
  </si>
  <si>
    <t>CSNSM: 165 444,00€</t>
  </si>
  <si>
    <t>CSNSM: 40 000,00€</t>
  </si>
  <si>
    <t>IPNO: 141 386,06€</t>
  </si>
  <si>
    <t>Projets pilotés par l'IN2P3</t>
  </si>
  <si>
    <t>Total</t>
  </si>
  <si>
    <t>Projets pilotés par DR</t>
  </si>
  <si>
    <t>CC</t>
  </si>
  <si>
    <t>Unité</t>
  </si>
  <si>
    <t>Fin. FP7</t>
  </si>
  <si>
    <t>Gestion</t>
  </si>
  <si>
    <t>DR</t>
  </si>
  <si>
    <t>Pilote IN2P3</t>
  </si>
  <si>
    <t>Pilote DR</t>
  </si>
  <si>
    <t>Type de programme</t>
  </si>
  <si>
    <t>Collab. IN2P3</t>
  </si>
  <si>
    <t>Collab. DR</t>
  </si>
  <si>
    <t>Infrastructures</t>
  </si>
  <si>
    <t>ERC</t>
  </si>
  <si>
    <t>Marie Curie</t>
  </si>
  <si>
    <t>Euratom</t>
  </si>
  <si>
    <t>Autre</t>
  </si>
  <si>
    <t>Health</t>
  </si>
  <si>
    <t>Space</t>
  </si>
  <si>
    <t>Participant</t>
  </si>
  <si>
    <t>CRISP</t>
  </si>
  <si>
    <t>LA3-NET</t>
  </si>
  <si>
    <t>Total GANIL</t>
  </si>
  <si>
    <t>Total IN2P3 + Ganil</t>
  </si>
  <si>
    <t>Total IN2P3 
(DR + Institut)</t>
  </si>
  <si>
    <t>Autres projets GANIL</t>
  </si>
  <si>
    <t>Statistiques FP7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</si>
</sst>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\ &quot;€&quot;"/>
    <numFmt numFmtId="166" formatCode="_([$€]* #,##0.00_);_([$€]* \(#,##0.00\);_([$€]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Cambria"/>
      <family val="1"/>
      <scheme val="maj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indexed="8"/>
      <name val="Trebuchet MS"/>
      <family val="2"/>
    </font>
    <font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Perpetua Titling MT"/>
      <family val="1"/>
    </font>
    <font>
      <sz val="10"/>
      <color theme="8" tint="-0.249977111117893"/>
      <name val="Trebuchet MS"/>
      <family val="2"/>
    </font>
    <font>
      <sz val="12"/>
      <color theme="8" tint="-0.249977111117893"/>
      <name val="Trebuchet MS"/>
      <family val="2"/>
    </font>
    <font>
      <sz val="10"/>
      <color theme="9"/>
      <name val="Trebuchet MS"/>
      <family val="2"/>
    </font>
    <font>
      <sz val="12"/>
      <color theme="9"/>
      <name val="Trebuchet MS"/>
      <family val="2"/>
    </font>
    <font>
      <sz val="10"/>
      <color rgb="FF7030A0"/>
      <name val="Trebuchet MS"/>
      <family val="2"/>
    </font>
    <font>
      <sz val="12"/>
      <color rgb="FF7030A0"/>
      <name val="Trebuchet MS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2" fillId="0" borderId="0"/>
    <xf numFmtId="0" fontId="17" fillId="0" borderId="0" applyNumberForma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68">
    <xf numFmtId="0" fontId="0" fillId="0" borderId="0" xfId="0"/>
    <xf numFmtId="0" fontId="3" fillId="6" borderId="0" xfId="1" applyFont="1" applyFill="1"/>
    <xf numFmtId="0" fontId="6" fillId="5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6" xfId="5" applyNumberFormat="1" applyFont="1" applyFill="1" applyBorder="1" applyAlignment="1">
      <alignment horizontal="center" vertical="center" wrapText="1"/>
    </xf>
    <xf numFmtId="4" fontId="6" fillId="4" borderId="7" xfId="5" applyNumberFormat="1" applyFont="1" applyFill="1" applyBorder="1" applyAlignment="1">
      <alignment horizontal="center" vertical="center" wrapText="1"/>
    </xf>
    <xf numFmtId="0" fontId="3" fillId="6" borderId="0" xfId="1" applyFont="1" applyFill="1"/>
    <xf numFmtId="0" fontId="11" fillId="6" borderId="10" xfId="1" applyFont="1" applyFill="1" applyBorder="1" applyAlignment="1">
      <alignment horizontal="left" vertical="center" wrapText="1"/>
    </xf>
    <xf numFmtId="0" fontId="11" fillId="6" borderId="10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left"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165" fontId="11" fillId="6" borderId="2" xfId="1" applyNumberFormat="1" applyFont="1" applyFill="1" applyBorder="1" applyAlignment="1">
      <alignment horizontal="center" vertical="center" wrapText="1"/>
    </xf>
    <xf numFmtId="0" fontId="11" fillId="7" borderId="0" xfId="1" applyFont="1" applyFill="1" applyAlignment="1">
      <alignment horizontal="center" vertical="center" wrapText="1"/>
    </xf>
    <xf numFmtId="0" fontId="11" fillId="6" borderId="0" xfId="1" applyFont="1" applyFill="1" applyBorder="1" applyAlignment="1">
      <alignment horizontal="left" vertical="center" wrapText="1"/>
    </xf>
    <xf numFmtId="14" fontId="11" fillId="6" borderId="1" xfId="1" applyNumberFormat="1" applyFont="1" applyFill="1" applyBorder="1" applyAlignment="1">
      <alignment horizontal="center" vertical="center" wrapText="1"/>
    </xf>
    <xf numFmtId="165" fontId="11" fillId="6" borderId="2" xfId="2" applyNumberFormat="1" applyFont="1" applyFill="1" applyBorder="1" applyAlignment="1">
      <alignment horizontal="center" vertical="center" wrapText="1"/>
    </xf>
    <xf numFmtId="4" fontId="11" fillId="6" borderId="1" xfId="1" applyNumberFormat="1" applyFont="1" applyFill="1" applyBorder="1" applyAlignment="1">
      <alignment horizontal="center" vertical="center" wrapText="1"/>
    </xf>
    <xf numFmtId="49" fontId="11" fillId="6" borderId="3" xfId="1" applyNumberFormat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6" borderId="11" xfId="1" applyFont="1" applyFill="1" applyBorder="1" applyAlignment="1">
      <alignment horizontal="left" vertical="center" wrapText="1"/>
    </xf>
    <xf numFmtId="0" fontId="11" fillId="6" borderId="11" xfId="1" applyFont="1" applyFill="1" applyBorder="1" applyAlignment="1">
      <alignment horizontal="center" vertical="center" wrapText="1"/>
    </xf>
    <xf numFmtId="14" fontId="11" fillId="6" borderId="3" xfId="1" applyNumberFormat="1" applyFont="1" applyFill="1" applyBorder="1" applyAlignment="1">
      <alignment horizontal="center" vertical="center" wrapText="1"/>
    </xf>
    <xf numFmtId="0" fontId="12" fillId="8" borderId="12" xfId="1" applyFont="1" applyFill="1" applyBorder="1" applyAlignment="1">
      <alignment horizontal="center" vertical="center" wrapText="1"/>
    </xf>
    <xf numFmtId="0" fontId="12" fillId="8" borderId="13" xfId="1" applyFont="1" applyFill="1" applyBorder="1" applyAlignment="1">
      <alignment horizontal="center" vertical="center" wrapText="1"/>
    </xf>
    <xf numFmtId="0" fontId="12" fillId="8" borderId="14" xfId="1" applyFont="1" applyFill="1" applyBorder="1" applyAlignment="1">
      <alignment horizontal="center" vertical="center" wrapText="1"/>
    </xf>
    <xf numFmtId="0" fontId="13" fillId="9" borderId="15" xfId="5" applyNumberFormat="1" applyFont="1" applyFill="1" applyBorder="1" applyAlignment="1">
      <alignment horizontal="center" vertical="center" wrapText="1"/>
    </xf>
    <xf numFmtId="0" fontId="13" fillId="9" borderId="16" xfId="5" applyNumberFormat="1" applyFont="1" applyFill="1" applyBorder="1" applyAlignment="1">
      <alignment horizontal="center" vertical="center" wrapText="1"/>
    </xf>
    <xf numFmtId="4" fontId="13" fillId="9" borderId="17" xfId="5" applyNumberFormat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6" borderId="3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11" fillId="6" borderId="4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8" borderId="18" xfId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20" fillId="13" borderId="0" xfId="0" applyFont="1" applyFill="1" applyAlignment="1">
      <alignment wrapText="1"/>
    </xf>
    <xf numFmtId="165" fontId="24" fillId="14" borderId="0" xfId="0" applyNumberFormat="1" applyFont="1" applyFill="1"/>
    <xf numFmtId="165" fontId="25" fillId="14" borderId="0" xfId="0" applyNumberFormat="1" applyFont="1" applyFill="1"/>
    <xf numFmtId="0" fontId="11" fillId="6" borderId="10" xfId="7" applyFont="1" applyFill="1" applyBorder="1" applyAlignment="1">
      <alignment horizontal="left" vertical="center" wrapText="1"/>
    </xf>
    <xf numFmtId="0" fontId="11" fillId="6" borderId="10" xfId="7" applyFont="1" applyFill="1" applyBorder="1" applyAlignment="1">
      <alignment horizontal="center" vertical="center" wrapText="1"/>
    </xf>
    <xf numFmtId="0" fontId="11" fillId="6" borderId="1" xfId="7" applyFont="1" applyFill="1" applyBorder="1" applyAlignment="1">
      <alignment horizontal="left" vertical="center" wrapText="1"/>
    </xf>
    <xf numFmtId="49" fontId="11" fillId="6" borderId="1" xfId="7" applyNumberFormat="1" applyFont="1" applyFill="1" applyBorder="1" applyAlignment="1">
      <alignment horizontal="center" vertical="center" wrapText="1"/>
    </xf>
    <xf numFmtId="0" fontId="11" fillId="6" borderId="1" xfId="7" applyFont="1" applyFill="1" applyBorder="1" applyAlignment="1">
      <alignment horizontal="center" vertical="center" wrapText="1"/>
    </xf>
    <xf numFmtId="14" fontId="11" fillId="6" borderId="1" xfId="7" applyNumberFormat="1" applyFont="1" applyFill="1" applyBorder="1" applyAlignment="1">
      <alignment horizontal="center" vertical="center" wrapText="1"/>
    </xf>
    <xf numFmtId="0" fontId="14" fillId="6" borderId="1" xfId="7" applyFont="1" applyFill="1" applyBorder="1" applyAlignment="1">
      <alignment horizontal="center" vertical="center" wrapText="1"/>
    </xf>
    <xf numFmtId="0" fontId="15" fillId="15" borderId="8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3" fillId="16" borderId="0" xfId="1" applyFont="1" applyFill="1"/>
    <xf numFmtId="165" fontId="11" fillId="6" borderId="2" xfId="7" applyNumberFormat="1" applyFont="1" applyFill="1" applyBorder="1" applyAlignment="1">
      <alignment horizontal="center" vertical="center" wrapText="1"/>
    </xf>
    <xf numFmtId="165" fontId="11" fillId="6" borderId="10" xfId="1" applyNumberFormat="1" applyFont="1" applyFill="1" applyBorder="1" applyAlignment="1">
      <alignment horizontal="center" vertical="center" wrapText="1"/>
    </xf>
    <xf numFmtId="0" fontId="15" fillId="15" borderId="9" xfId="1" applyFont="1" applyFill="1" applyBorder="1" applyAlignment="1">
      <alignment horizontal="center" vertical="center" wrapText="1"/>
    </xf>
    <xf numFmtId="0" fontId="18" fillId="15" borderId="8" xfId="6" applyFont="1" applyFill="1" applyBorder="1" applyAlignment="1">
      <alignment horizontal="center" vertical="center" wrapText="1"/>
    </xf>
    <xf numFmtId="165" fontId="11" fillId="6" borderId="27" xfId="1" applyNumberFormat="1" applyFont="1" applyFill="1" applyBorder="1" applyAlignment="1">
      <alignment horizontal="center" vertical="center" wrapText="1"/>
    </xf>
    <xf numFmtId="165" fontId="11" fillId="6" borderId="29" xfId="1" applyNumberFormat="1" applyFont="1" applyFill="1" applyBorder="1" applyAlignment="1">
      <alignment horizontal="center" vertical="center" wrapText="1"/>
    </xf>
    <xf numFmtId="4" fontId="13" fillId="9" borderId="26" xfId="5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/>
    <xf numFmtId="0" fontId="3" fillId="6" borderId="28" xfId="1" applyFont="1" applyFill="1" applyBorder="1" applyAlignment="1">
      <alignment horizontal="center"/>
    </xf>
    <xf numFmtId="0" fontId="3" fillId="6" borderId="9" xfId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11" fillId="6" borderId="0" xfId="1" applyNumberFormat="1" applyFont="1" applyFill="1" applyBorder="1" applyAlignment="1">
      <alignment horizontal="center" vertical="center" wrapText="1"/>
    </xf>
    <xf numFmtId="0" fontId="15" fillId="15" borderId="8" xfId="7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11" borderId="34" xfId="0" applyNumberFormat="1" applyFont="1" applyFill="1" applyBorder="1" applyAlignment="1">
      <alignment horizontal="center" vertical="center" wrapText="1"/>
    </xf>
    <xf numFmtId="165" fontId="22" fillId="12" borderId="34" xfId="0" applyNumberFormat="1" applyFont="1" applyFill="1" applyBorder="1" applyAlignment="1">
      <alignment horizontal="center" vertical="center"/>
    </xf>
    <xf numFmtId="165" fontId="22" fillId="12" borderId="32" xfId="0" applyNumberFormat="1" applyFont="1" applyFill="1" applyBorder="1" applyAlignment="1">
      <alignment horizontal="center" vertical="center"/>
    </xf>
    <xf numFmtId="165" fontId="22" fillId="10" borderId="35" xfId="0" applyNumberFormat="1" applyFont="1" applyFill="1" applyBorder="1" applyAlignment="1">
      <alignment horizontal="center" vertical="center"/>
    </xf>
    <xf numFmtId="165" fontId="22" fillId="10" borderId="0" xfId="0" applyNumberFormat="1" applyFont="1" applyFill="1" applyAlignment="1">
      <alignment horizontal="center" vertical="center"/>
    </xf>
    <xf numFmtId="165" fontId="22" fillId="0" borderId="0" xfId="0" applyNumberFormat="1" applyFont="1" applyAlignment="1">
      <alignment horizontal="center" vertical="top"/>
    </xf>
    <xf numFmtId="165" fontId="19" fillId="0" borderId="0" xfId="0" applyNumberFormat="1" applyFont="1" applyAlignment="1">
      <alignment horizontal="center" vertical="top"/>
    </xf>
    <xf numFmtId="165" fontId="22" fillId="0" borderId="0" xfId="0" applyNumberFormat="1" applyFont="1" applyAlignment="1">
      <alignment horizontal="center" vertical="center"/>
    </xf>
    <xf numFmtId="165" fontId="21" fillId="11" borderId="22" xfId="0" applyNumberFormat="1" applyFont="1" applyFill="1" applyBorder="1" applyAlignment="1">
      <alignment horizontal="center" vertical="center" wrapText="1"/>
    </xf>
    <xf numFmtId="165" fontId="22" fillId="10" borderId="23" xfId="0" applyNumberFormat="1" applyFont="1" applyFill="1" applyBorder="1" applyAlignment="1">
      <alignment horizontal="center" vertical="center"/>
    </xf>
    <xf numFmtId="165" fontId="22" fillId="10" borderId="38" xfId="0" applyNumberFormat="1" applyFont="1" applyFill="1" applyBorder="1" applyAlignment="1">
      <alignment horizontal="center" vertical="center"/>
    </xf>
    <xf numFmtId="165" fontId="22" fillId="10" borderId="39" xfId="0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 horizontal="center" vertical="top"/>
    </xf>
    <xf numFmtId="165" fontId="32" fillId="17" borderId="31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33" fillId="0" borderId="0" xfId="0" applyFont="1" applyAlignment="1">
      <alignment horizontal="center"/>
    </xf>
    <xf numFmtId="165" fontId="30" fillId="12" borderId="0" xfId="0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wrapText="1"/>
    </xf>
    <xf numFmtId="0" fontId="0" fillId="19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34" fillId="0" borderId="40" xfId="0" applyFont="1" applyBorder="1"/>
    <xf numFmtId="0" fontId="0" fillId="0" borderId="41" xfId="0" applyBorder="1" applyAlignment="1">
      <alignment horizontal="center" vertical="center"/>
    </xf>
    <xf numFmtId="0" fontId="34" fillId="0" borderId="42" xfId="0" applyFont="1" applyBorder="1"/>
    <xf numFmtId="0" fontId="0" fillId="0" borderId="43" xfId="0" applyBorder="1" applyAlignment="1">
      <alignment horizontal="center" vertical="center"/>
    </xf>
    <xf numFmtId="0" fontId="34" fillId="0" borderId="44" xfId="0" applyFont="1" applyBorder="1"/>
    <xf numFmtId="0" fontId="0" fillId="0" borderId="45" xfId="0" applyBorder="1" applyAlignment="1">
      <alignment horizontal="center" vertical="center"/>
    </xf>
    <xf numFmtId="0" fontId="34" fillId="0" borderId="46" xfId="0" applyFont="1" applyBorder="1"/>
    <xf numFmtId="0" fontId="0" fillId="0" borderId="47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49" xfId="0" applyBorder="1" applyAlignment="1">
      <alignment horizontal="center" vertical="center"/>
    </xf>
    <xf numFmtId="0" fontId="33" fillId="0" borderId="5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33" fillId="0" borderId="51" xfId="0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65" fontId="19" fillId="12" borderId="59" xfId="0" applyNumberFormat="1" applyFont="1" applyFill="1" applyBorder="1" applyAlignment="1">
      <alignment horizontal="center" vertical="center"/>
    </xf>
    <xf numFmtId="165" fontId="19" fillId="12" borderId="60" xfId="0" applyNumberFormat="1" applyFont="1" applyFill="1" applyBorder="1" applyAlignment="1">
      <alignment horizontal="center" vertical="center"/>
    </xf>
    <xf numFmtId="165" fontId="22" fillId="12" borderId="60" xfId="0" applyNumberFormat="1" applyFont="1" applyFill="1" applyBorder="1" applyAlignment="1">
      <alignment horizontal="center" vertical="center"/>
    </xf>
    <xf numFmtId="165" fontId="19" fillId="12" borderId="50" xfId="0" applyNumberFormat="1" applyFont="1" applyFill="1" applyBorder="1" applyAlignment="1">
      <alignment horizontal="center" vertical="center"/>
    </xf>
    <xf numFmtId="165" fontId="22" fillId="12" borderId="0" xfId="0" applyNumberFormat="1" applyFont="1" applyFill="1" applyAlignment="1">
      <alignment horizontal="center" vertical="top"/>
    </xf>
    <xf numFmtId="165" fontId="22" fillId="12" borderId="17" xfId="0" applyNumberFormat="1" applyFont="1" applyFill="1" applyBorder="1" applyAlignment="1">
      <alignment horizontal="center" vertical="center"/>
    </xf>
    <xf numFmtId="165" fontId="29" fillId="20" borderId="22" xfId="0" applyNumberFormat="1" applyFont="1" applyFill="1" applyBorder="1" applyAlignment="1">
      <alignment horizontal="center" vertical="center" wrapText="1"/>
    </xf>
    <xf numFmtId="165" fontId="29" fillId="12" borderId="61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top"/>
    </xf>
    <xf numFmtId="165" fontId="32" fillId="0" borderId="0" xfId="0" applyNumberFormat="1" applyFont="1" applyBorder="1" applyAlignment="1">
      <alignment horizontal="center" vertical="top"/>
    </xf>
    <xf numFmtId="165" fontId="29" fillId="0" borderId="0" xfId="0" applyNumberFormat="1" applyFont="1" applyFill="1" applyBorder="1" applyAlignment="1">
      <alignment horizontal="center" vertical="center" wrapText="1"/>
    </xf>
    <xf numFmtId="165" fontId="22" fillId="12" borderId="64" xfId="0" applyNumberFormat="1" applyFont="1" applyFill="1" applyBorder="1" applyAlignment="1">
      <alignment horizontal="center" vertical="top"/>
    </xf>
    <xf numFmtId="165" fontId="22" fillId="12" borderId="35" xfId="0" applyNumberFormat="1" applyFont="1" applyFill="1" applyBorder="1" applyAlignment="1">
      <alignment horizontal="center" vertical="top"/>
    </xf>
    <xf numFmtId="165" fontId="32" fillId="12" borderId="35" xfId="0" applyNumberFormat="1" applyFont="1" applyFill="1" applyBorder="1" applyAlignment="1">
      <alignment horizontal="center" vertical="top"/>
    </xf>
    <xf numFmtId="165" fontId="22" fillId="20" borderId="62" xfId="0" applyNumberFormat="1" applyFont="1" applyFill="1" applyBorder="1" applyAlignment="1">
      <alignment horizontal="center" vertical="top"/>
    </xf>
    <xf numFmtId="165" fontId="22" fillId="20" borderId="63" xfId="0" applyNumberFormat="1" applyFont="1" applyFill="1" applyBorder="1" applyAlignment="1">
      <alignment horizontal="center" vertical="top"/>
    </xf>
    <xf numFmtId="165" fontId="32" fillId="20" borderId="63" xfId="0" applyNumberFormat="1" applyFont="1" applyFill="1" applyBorder="1" applyAlignment="1">
      <alignment horizontal="center" vertical="top"/>
    </xf>
    <xf numFmtId="165" fontId="22" fillId="12" borderId="50" xfId="0" applyNumberFormat="1" applyFont="1" applyFill="1" applyBorder="1" applyAlignment="1">
      <alignment horizontal="center" vertical="center"/>
    </xf>
    <xf numFmtId="165" fontId="22" fillId="12" borderId="0" xfId="0" applyNumberFormat="1" applyFont="1" applyFill="1" applyBorder="1" applyAlignment="1">
      <alignment horizontal="center" vertical="center"/>
    </xf>
    <xf numFmtId="165" fontId="32" fillId="0" borderId="49" xfId="0" applyNumberFormat="1" applyFont="1" applyBorder="1" applyAlignment="1">
      <alignment horizontal="center" vertical="top"/>
    </xf>
    <xf numFmtId="165" fontId="31" fillId="10" borderId="31" xfId="0" applyNumberFormat="1" applyFont="1" applyFill="1" applyBorder="1" applyAlignment="1">
      <alignment horizontal="center" vertical="center" wrapText="1"/>
    </xf>
    <xf numFmtId="165" fontId="22" fillId="21" borderId="0" xfId="0" applyNumberFormat="1" applyFont="1" applyFill="1" applyAlignment="1">
      <alignment horizontal="center" vertical="center"/>
    </xf>
    <xf numFmtId="165" fontId="22" fillId="21" borderId="1" xfId="0" applyNumberFormat="1" applyFont="1" applyFill="1" applyBorder="1" applyAlignment="1">
      <alignment horizontal="center" vertical="center"/>
    </xf>
    <xf numFmtId="165" fontId="22" fillId="5" borderId="31" xfId="0" applyNumberFormat="1" applyFont="1" applyFill="1" applyBorder="1" applyAlignment="1">
      <alignment horizontal="center" vertical="center" wrapText="1"/>
    </xf>
    <xf numFmtId="165" fontId="22" fillId="5" borderId="0" xfId="0" applyNumberFormat="1" applyFont="1" applyFill="1" applyAlignment="1">
      <alignment horizontal="center" vertical="center"/>
    </xf>
    <xf numFmtId="165" fontId="22" fillId="5" borderId="31" xfId="0" applyNumberFormat="1" applyFont="1" applyFill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165" fontId="30" fillId="12" borderId="67" xfId="0" applyNumberFormat="1" applyFont="1" applyFill="1" applyBorder="1" applyAlignment="1">
      <alignment horizontal="center" vertical="center"/>
    </xf>
    <xf numFmtId="165" fontId="0" fillId="0" borderId="68" xfId="0" applyNumberFormat="1" applyBorder="1"/>
    <xf numFmtId="165" fontId="30" fillId="12" borderId="69" xfId="0" applyNumberFormat="1" applyFont="1" applyFill="1" applyBorder="1" applyAlignment="1">
      <alignment horizontal="center" vertical="center"/>
    </xf>
    <xf numFmtId="165" fontId="0" fillId="0" borderId="70" xfId="0" applyNumberFormat="1" applyBorder="1"/>
    <xf numFmtId="165" fontId="28" fillId="0" borderId="0" xfId="0" applyNumberFormat="1" applyFont="1"/>
    <xf numFmtId="0" fontId="11" fillId="6" borderId="25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left" vertical="center" wrapText="1"/>
    </xf>
    <xf numFmtId="0" fontId="16" fillId="6" borderId="1" xfId="1" applyFont="1" applyFill="1" applyBorder="1" applyAlignment="1">
      <alignment horizontal="center" vertical="center" wrapText="1"/>
    </xf>
    <xf numFmtId="4" fontId="13" fillId="9" borderId="30" xfId="5" applyNumberFormat="1" applyFont="1" applyFill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/>
    </xf>
    <xf numFmtId="165" fontId="37" fillId="12" borderId="32" xfId="0" applyNumberFormat="1" applyFont="1" applyFill="1" applyBorder="1" applyAlignment="1">
      <alignment horizontal="center" vertical="center"/>
    </xf>
    <xf numFmtId="165" fontId="37" fillId="0" borderId="0" xfId="0" applyNumberFormat="1" applyFont="1" applyAlignment="1">
      <alignment horizontal="center" vertical="top"/>
    </xf>
    <xf numFmtId="165" fontId="37" fillId="12" borderId="34" xfId="0" applyNumberFormat="1" applyFont="1" applyFill="1" applyBorder="1" applyAlignment="1">
      <alignment horizontal="center" vertical="center"/>
    </xf>
    <xf numFmtId="165" fontId="37" fillId="20" borderId="63" xfId="0" applyNumberFormat="1" applyFont="1" applyFill="1" applyBorder="1" applyAlignment="1">
      <alignment horizontal="center" vertical="top"/>
    </xf>
    <xf numFmtId="165" fontId="37" fillId="12" borderId="35" xfId="0" applyNumberFormat="1" applyFont="1" applyFill="1" applyBorder="1" applyAlignment="1">
      <alignment horizontal="center" vertical="top"/>
    </xf>
    <xf numFmtId="165" fontId="37" fillId="0" borderId="0" xfId="0" applyNumberFormat="1" applyFont="1" applyBorder="1" applyAlignment="1">
      <alignment horizontal="center" vertical="top"/>
    </xf>
    <xf numFmtId="165" fontId="37" fillId="0" borderId="0" xfId="0" applyNumberFormat="1" applyFont="1" applyAlignment="1">
      <alignment horizontal="center" vertical="center"/>
    </xf>
    <xf numFmtId="165" fontId="37" fillId="10" borderId="38" xfId="0" applyNumberFormat="1" applyFont="1" applyFill="1" applyBorder="1" applyAlignment="1">
      <alignment horizontal="center" vertical="center"/>
    </xf>
    <xf numFmtId="165" fontId="37" fillId="21" borderId="0" xfId="0" applyNumberFormat="1" applyFont="1" applyFill="1" applyAlignment="1">
      <alignment horizontal="center" vertical="center"/>
    </xf>
    <xf numFmtId="165" fontId="37" fillId="5" borderId="0" xfId="0" applyNumberFormat="1" applyFont="1" applyFill="1" applyAlignment="1">
      <alignment horizontal="center" vertical="center"/>
    </xf>
    <xf numFmtId="165" fontId="23" fillId="20" borderId="33" xfId="0" applyNumberFormat="1" applyFont="1" applyFill="1" applyBorder="1" applyAlignment="1">
      <alignment horizontal="center" vertical="center" wrapText="1"/>
    </xf>
    <xf numFmtId="165" fontId="22" fillId="20" borderId="20" xfId="0" applyNumberFormat="1" applyFont="1" applyFill="1" applyBorder="1" applyAlignment="1">
      <alignment horizontal="center" vertical="center"/>
    </xf>
    <xf numFmtId="165" fontId="22" fillId="20" borderId="0" xfId="0" applyNumberFormat="1" applyFont="1" applyFill="1" applyBorder="1" applyAlignment="1">
      <alignment horizontal="center" vertical="center"/>
    </xf>
    <xf numFmtId="165" fontId="37" fillId="20" borderId="0" xfId="0" applyNumberFormat="1" applyFont="1" applyFill="1" applyBorder="1" applyAlignment="1">
      <alignment horizontal="center" vertical="center"/>
    </xf>
    <xf numFmtId="165" fontId="23" fillId="20" borderId="23" xfId="0" applyNumberFormat="1" applyFont="1" applyFill="1" applyBorder="1" applyAlignment="1">
      <alignment horizontal="center" vertical="center" wrapText="1"/>
    </xf>
    <xf numFmtId="165" fontId="23" fillId="20" borderId="24" xfId="0" applyNumberFormat="1" applyFont="1" applyFill="1" applyBorder="1" applyAlignment="1">
      <alignment horizontal="center" vertical="center" wrapText="1"/>
    </xf>
    <xf numFmtId="165" fontId="22" fillId="20" borderId="21" xfId="0" applyNumberFormat="1" applyFont="1" applyFill="1" applyBorder="1" applyAlignment="1">
      <alignment horizontal="center" vertical="center"/>
    </xf>
    <xf numFmtId="165" fontId="22" fillId="20" borderId="19" xfId="0" applyNumberFormat="1" applyFont="1" applyFill="1" applyBorder="1" applyAlignment="1">
      <alignment horizontal="center" vertical="center"/>
    </xf>
    <xf numFmtId="165" fontId="37" fillId="20" borderId="19" xfId="0" applyNumberFormat="1" applyFont="1" applyFill="1" applyBorder="1" applyAlignment="1">
      <alignment horizontal="center" vertical="center"/>
    </xf>
    <xf numFmtId="165" fontId="29" fillId="20" borderId="33" xfId="0" applyNumberFormat="1" applyFont="1" applyFill="1" applyBorder="1" applyAlignment="1">
      <alignment horizontal="center" vertical="center" wrapText="1"/>
    </xf>
    <xf numFmtId="165" fontId="37" fillId="20" borderId="20" xfId="0" applyNumberFormat="1" applyFont="1" applyFill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5" fontId="39" fillId="12" borderId="34" xfId="0" applyNumberFormat="1" applyFont="1" applyFill="1" applyBorder="1" applyAlignment="1">
      <alignment horizontal="center" vertical="center"/>
    </xf>
    <xf numFmtId="165" fontId="39" fillId="20" borderId="20" xfId="0" applyNumberFormat="1" applyFont="1" applyFill="1" applyBorder="1" applyAlignment="1">
      <alignment horizontal="center" vertical="center"/>
    </xf>
    <xf numFmtId="165" fontId="39" fillId="20" borderId="21" xfId="0" applyNumberFormat="1" applyFont="1" applyFill="1" applyBorder="1" applyAlignment="1">
      <alignment horizontal="center" vertical="center"/>
    </xf>
    <xf numFmtId="165" fontId="39" fillId="0" borderId="0" xfId="0" applyNumberFormat="1" applyFont="1" applyAlignment="1">
      <alignment horizontal="center" vertical="top"/>
    </xf>
    <xf numFmtId="165" fontId="39" fillId="20" borderId="63" xfId="0" applyNumberFormat="1" applyFont="1" applyFill="1" applyBorder="1" applyAlignment="1">
      <alignment horizontal="center" vertical="top"/>
    </xf>
    <xf numFmtId="165" fontId="39" fillId="12" borderId="35" xfId="0" applyNumberFormat="1" applyFont="1" applyFill="1" applyBorder="1" applyAlignment="1">
      <alignment horizontal="center" vertical="top"/>
    </xf>
    <xf numFmtId="165" fontId="39" fillId="0" borderId="0" xfId="0" applyNumberFormat="1" applyFont="1" applyBorder="1" applyAlignment="1">
      <alignment horizontal="center" vertical="top"/>
    </xf>
    <xf numFmtId="165" fontId="39" fillId="0" borderId="0" xfId="0" applyNumberFormat="1" applyFont="1" applyAlignment="1">
      <alignment horizontal="center" vertical="center"/>
    </xf>
    <xf numFmtId="165" fontId="39" fillId="10" borderId="38" xfId="0" applyNumberFormat="1" applyFont="1" applyFill="1" applyBorder="1" applyAlignment="1">
      <alignment horizontal="center" vertical="center"/>
    </xf>
    <xf numFmtId="165" fontId="39" fillId="21" borderId="0" xfId="0" applyNumberFormat="1" applyFont="1" applyFill="1" applyAlignment="1">
      <alignment horizontal="center" vertical="center"/>
    </xf>
    <xf numFmtId="165" fontId="39" fillId="5" borderId="0" xfId="0" applyNumberFormat="1" applyFont="1" applyFill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41" fillId="12" borderId="32" xfId="0" applyNumberFormat="1" applyFont="1" applyFill="1" applyBorder="1" applyAlignment="1">
      <alignment horizontal="center" vertical="center"/>
    </xf>
    <xf numFmtId="165" fontId="41" fillId="20" borderId="0" xfId="0" applyNumberFormat="1" applyFont="1" applyFill="1" applyBorder="1" applyAlignment="1">
      <alignment horizontal="center" vertical="center"/>
    </xf>
    <xf numFmtId="165" fontId="41" fillId="20" borderId="19" xfId="0" applyNumberFormat="1" applyFont="1" applyFill="1" applyBorder="1" applyAlignment="1">
      <alignment horizontal="center" vertical="center"/>
    </xf>
    <xf numFmtId="165" fontId="41" fillId="0" borderId="0" xfId="0" applyNumberFormat="1" applyFont="1" applyAlignment="1">
      <alignment horizontal="center" vertical="top"/>
    </xf>
    <xf numFmtId="165" fontId="41" fillId="12" borderId="34" xfId="0" applyNumberFormat="1" applyFont="1" applyFill="1" applyBorder="1" applyAlignment="1">
      <alignment horizontal="center" vertical="center"/>
    </xf>
    <xf numFmtId="165" fontId="41" fillId="20" borderId="20" xfId="0" applyNumberFormat="1" applyFont="1" applyFill="1" applyBorder="1" applyAlignment="1">
      <alignment horizontal="center" vertical="center"/>
    </xf>
    <xf numFmtId="165" fontId="41" fillId="20" borderId="63" xfId="0" applyNumberFormat="1" applyFont="1" applyFill="1" applyBorder="1" applyAlignment="1">
      <alignment horizontal="center" vertical="top"/>
    </xf>
    <xf numFmtId="165" fontId="41" fillId="12" borderId="35" xfId="0" applyNumberFormat="1" applyFont="1" applyFill="1" applyBorder="1" applyAlignment="1">
      <alignment horizontal="center" vertical="top"/>
    </xf>
    <xf numFmtId="165" fontId="41" fillId="0" borderId="0" xfId="0" applyNumberFormat="1" applyFont="1" applyBorder="1" applyAlignment="1">
      <alignment horizontal="center" vertical="top"/>
    </xf>
    <xf numFmtId="165" fontId="41" fillId="0" borderId="0" xfId="0" applyNumberFormat="1" applyFont="1" applyAlignment="1">
      <alignment horizontal="center" vertical="center"/>
    </xf>
    <xf numFmtId="165" fontId="41" fillId="10" borderId="38" xfId="0" applyNumberFormat="1" applyFont="1" applyFill="1" applyBorder="1" applyAlignment="1">
      <alignment horizontal="center" vertical="center"/>
    </xf>
    <xf numFmtId="165" fontId="41" fillId="21" borderId="0" xfId="0" applyNumberFormat="1" applyFont="1" applyFill="1" applyAlignment="1">
      <alignment horizontal="center" vertical="center"/>
    </xf>
    <xf numFmtId="165" fontId="41" fillId="5" borderId="0" xfId="0" applyNumberFormat="1" applyFont="1" applyFill="1" applyAlignment="1">
      <alignment horizontal="center" vertical="center"/>
    </xf>
    <xf numFmtId="0" fontId="18" fillId="12" borderId="0" xfId="0" applyFont="1" applyFill="1" applyAlignment="1">
      <alignment horizontal="center"/>
    </xf>
    <xf numFmtId="165" fontId="18" fillId="0" borderId="0" xfId="0" applyNumberFormat="1" applyFont="1" applyAlignment="1">
      <alignment horizontal="right"/>
    </xf>
    <xf numFmtId="165" fontId="30" fillId="22" borderId="0" xfId="0" applyNumberFormat="1" applyFont="1" applyFill="1" applyBorder="1" applyAlignment="1">
      <alignment horizontal="center" vertical="center"/>
    </xf>
    <xf numFmtId="165" fontId="0" fillId="22" borderId="0" xfId="0" applyNumberFormat="1" applyFill="1" applyBorder="1"/>
    <xf numFmtId="165" fontId="30" fillId="23" borderId="0" xfId="0" applyNumberFormat="1" applyFont="1" applyFill="1" applyBorder="1" applyAlignment="1">
      <alignment horizontal="center" vertical="center"/>
    </xf>
    <xf numFmtId="165" fontId="0" fillId="23" borderId="0" xfId="0" applyNumberFormat="1" applyFill="1" applyBorder="1"/>
    <xf numFmtId="165" fontId="30" fillId="9" borderId="0" xfId="0" applyNumberFormat="1" applyFont="1" applyFill="1" applyBorder="1" applyAlignment="1">
      <alignment horizontal="center" vertical="center"/>
    </xf>
    <xf numFmtId="165" fontId="0" fillId="9" borderId="0" xfId="0" applyNumberFormat="1" applyFill="1" applyBorder="1"/>
    <xf numFmtId="0" fontId="15" fillId="24" borderId="8" xfId="1" applyFont="1" applyFill="1" applyBorder="1" applyAlignment="1">
      <alignment horizontal="center" vertical="center" wrapText="1"/>
    </xf>
    <xf numFmtId="49" fontId="11" fillId="24" borderId="1" xfId="1" applyNumberFormat="1" applyFont="1" applyFill="1" applyBorder="1" applyAlignment="1">
      <alignment horizontal="center" vertical="center" wrapText="1"/>
    </xf>
    <xf numFmtId="0" fontId="11" fillId="24" borderId="1" xfId="1" applyFont="1" applyFill="1" applyBorder="1" applyAlignment="1">
      <alignment horizontal="center" vertical="center" wrapText="1"/>
    </xf>
    <xf numFmtId="0" fontId="14" fillId="24" borderId="1" xfId="1" applyFont="1" applyFill="1" applyBorder="1" applyAlignment="1">
      <alignment horizontal="center" vertical="center" wrapText="1"/>
    </xf>
    <xf numFmtId="0" fontId="11" fillId="24" borderId="1" xfId="1" applyFont="1" applyFill="1" applyBorder="1" applyAlignment="1">
      <alignment horizontal="left" vertical="center" wrapText="1"/>
    </xf>
    <xf numFmtId="0" fontId="11" fillId="24" borderId="10" xfId="1" applyFont="1" applyFill="1" applyBorder="1" applyAlignment="1">
      <alignment horizontal="left" vertical="center" wrapText="1"/>
    </xf>
    <xf numFmtId="0" fontId="11" fillId="24" borderId="10" xfId="1" applyFont="1" applyFill="1" applyBorder="1" applyAlignment="1">
      <alignment horizontal="center" vertical="center" wrapText="1"/>
    </xf>
    <xf numFmtId="14" fontId="11" fillId="24" borderId="1" xfId="1" applyNumberFormat="1" applyFont="1" applyFill="1" applyBorder="1" applyAlignment="1">
      <alignment horizontal="center" vertical="center" wrapText="1"/>
    </xf>
    <xf numFmtId="165" fontId="11" fillId="24" borderId="2" xfId="1" applyNumberFormat="1" applyFont="1" applyFill="1" applyBorder="1" applyAlignment="1">
      <alignment horizontal="center" vertical="center" wrapText="1"/>
    </xf>
    <xf numFmtId="0" fontId="11" fillId="24" borderId="8" xfId="1" applyFont="1" applyFill="1" applyBorder="1" applyAlignment="1">
      <alignment horizontal="center" vertical="center" wrapText="1"/>
    </xf>
    <xf numFmtId="0" fontId="16" fillId="24" borderId="25" xfId="1" applyFont="1" applyFill="1" applyBorder="1" applyAlignment="1">
      <alignment horizontal="center" vertical="center" wrapText="1"/>
    </xf>
    <xf numFmtId="4" fontId="0" fillId="24" borderId="0" xfId="0" applyNumberFormat="1" applyFill="1"/>
    <xf numFmtId="165" fontId="3" fillId="24" borderId="0" xfId="1" applyNumberFormat="1" applyFont="1" applyFill="1"/>
    <xf numFmtId="0" fontId="3" fillId="24" borderId="0" xfId="1" applyFont="1" applyFill="1"/>
    <xf numFmtId="0" fontId="0" fillId="24" borderId="0" xfId="0" applyFill="1"/>
    <xf numFmtId="165" fontId="11" fillId="24" borderId="10" xfId="1" applyNumberFormat="1" applyFont="1" applyFill="1" applyBorder="1" applyAlignment="1">
      <alignment horizontal="center" vertical="center" wrapText="1"/>
    </xf>
    <xf numFmtId="0" fontId="3" fillId="24" borderId="28" xfId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165" fontId="8" fillId="9" borderId="2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6" fillId="25" borderId="8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vertical="center" wrapText="1"/>
    </xf>
    <xf numFmtId="14" fontId="8" fillId="25" borderId="1" xfId="0" applyNumberFormat="1" applyFont="1" applyFill="1" applyBorder="1" applyAlignment="1">
      <alignment horizontal="center" vertical="center" wrapText="1"/>
    </xf>
    <xf numFmtId="165" fontId="7" fillId="25" borderId="2" xfId="3" applyNumberFormat="1" applyFont="1" applyFill="1" applyBorder="1" applyAlignment="1">
      <alignment horizontal="center" vertical="center" wrapText="1"/>
    </xf>
    <xf numFmtId="0" fontId="0" fillId="25" borderId="0" xfId="0" applyFill="1"/>
    <xf numFmtId="165" fontId="8" fillId="25" borderId="2" xfId="0" applyNumberFormat="1" applyFont="1" applyFill="1" applyBorder="1" applyAlignment="1">
      <alignment horizontal="center" vertical="center" wrapText="1"/>
    </xf>
    <xf numFmtId="0" fontId="15" fillId="25" borderId="8" xfId="6" applyFont="1" applyFill="1" applyBorder="1" applyAlignment="1">
      <alignment horizontal="center" vertical="center" wrapText="1"/>
    </xf>
    <xf numFmtId="49" fontId="11" fillId="25" borderId="1" xfId="1" applyNumberFormat="1" applyFont="1" applyFill="1" applyBorder="1" applyAlignment="1">
      <alignment horizontal="center" vertical="center" wrapText="1"/>
    </xf>
    <xf numFmtId="0" fontId="11" fillId="25" borderId="1" xfId="1" applyFont="1" applyFill="1" applyBorder="1" applyAlignment="1">
      <alignment horizontal="center" vertical="center" wrapText="1"/>
    </xf>
    <xf numFmtId="0" fontId="14" fillId="25" borderId="1" xfId="1" applyFont="1" applyFill="1" applyBorder="1" applyAlignment="1">
      <alignment horizontal="center" vertical="center" wrapText="1"/>
    </xf>
    <xf numFmtId="0" fontId="11" fillId="25" borderId="1" xfId="1" applyFont="1" applyFill="1" applyBorder="1" applyAlignment="1">
      <alignment horizontal="left" vertical="center" wrapText="1"/>
    </xf>
    <xf numFmtId="0" fontId="11" fillId="25" borderId="10" xfId="1" applyFont="1" applyFill="1" applyBorder="1" applyAlignment="1">
      <alignment horizontal="left" vertical="center" wrapText="1"/>
    </xf>
    <xf numFmtId="0" fontId="11" fillId="25" borderId="10" xfId="1" applyFont="1" applyFill="1" applyBorder="1" applyAlignment="1">
      <alignment horizontal="center" vertical="center" wrapText="1"/>
    </xf>
    <xf numFmtId="14" fontId="11" fillId="25" borderId="1" xfId="1" applyNumberFormat="1" applyFont="1" applyFill="1" applyBorder="1" applyAlignment="1">
      <alignment horizontal="center" vertical="center" wrapText="1"/>
    </xf>
    <xf numFmtId="165" fontId="11" fillId="25" borderId="2" xfId="1" applyNumberFormat="1" applyFont="1" applyFill="1" applyBorder="1" applyAlignment="1">
      <alignment horizontal="center" vertical="center" wrapText="1"/>
    </xf>
    <xf numFmtId="165" fontId="11" fillId="25" borderId="10" xfId="1" applyNumberFormat="1" applyFont="1" applyFill="1" applyBorder="1" applyAlignment="1">
      <alignment horizontal="center" vertical="center" wrapText="1"/>
    </xf>
    <xf numFmtId="0" fontId="3" fillId="25" borderId="28" xfId="1" applyFont="1" applyFill="1" applyBorder="1" applyAlignment="1">
      <alignment horizontal="center"/>
    </xf>
    <xf numFmtId="0" fontId="3" fillId="25" borderId="0" xfId="1" applyFont="1" applyFill="1"/>
    <xf numFmtId="0" fontId="15" fillId="25" borderId="8" xfId="1" applyFont="1" applyFill="1" applyBorder="1" applyAlignment="1">
      <alignment horizontal="center" vertical="center" wrapText="1"/>
    </xf>
    <xf numFmtId="0" fontId="27" fillId="25" borderId="1" xfId="1" applyFont="1" applyFill="1" applyBorder="1" applyAlignment="1">
      <alignment horizontal="center" wrapText="1"/>
    </xf>
    <xf numFmtId="165" fontId="23" fillId="20" borderId="17" xfId="0" applyNumberFormat="1" applyFont="1" applyFill="1" applyBorder="1" applyAlignment="1">
      <alignment horizontal="center" vertical="center" textRotation="90" wrapText="1"/>
    </xf>
    <xf numFmtId="165" fontId="23" fillId="20" borderId="20" xfId="0" applyNumberFormat="1" applyFont="1" applyFill="1" applyBorder="1" applyAlignment="1">
      <alignment horizontal="center" vertical="center" textRotation="90" wrapText="1"/>
    </xf>
    <xf numFmtId="165" fontId="23" fillId="20" borderId="21" xfId="0" applyNumberFormat="1" applyFont="1" applyFill="1" applyBorder="1" applyAlignment="1">
      <alignment horizontal="center" vertical="center" textRotation="90" wrapText="1"/>
    </xf>
    <xf numFmtId="165" fontId="23" fillId="20" borderId="36" xfId="0" applyNumberFormat="1" applyFont="1" applyFill="1" applyBorder="1" applyAlignment="1">
      <alignment horizontal="center" vertical="center" textRotation="90" wrapText="1"/>
    </xf>
    <xf numFmtId="165" fontId="23" fillId="20" borderId="37" xfId="0" applyNumberFormat="1" applyFont="1" applyFill="1" applyBorder="1" applyAlignment="1">
      <alignment horizontal="center" vertical="center" textRotation="90" wrapText="1"/>
    </xf>
    <xf numFmtId="165" fontId="19" fillId="12" borderId="37" xfId="0" applyNumberFormat="1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/>
    </xf>
  </cellXfs>
  <cellStyles count="10">
    <cellStyle name="Euro" xfId="2"/>
    <cellStyle name="Euro 2" xfId="8"/>
    <cellStyle name="Lien hypertexte" xfId="6" builtinId="8"/>
    <cellStyle name="Milliers 2" xfId="3"/>
    <cellStyle name="Milliers 2 2" xfId="9"/>
    <cellStyle name="Normal" xfId="0" builtinId="0"/>
    <cellStyle name="Normal 2" xfId="4"/>
    <cellStyle name="Normal 3" xfId="1"/>
    <cellStyle name="Normal 3 2" xfId="7"/>
    <cellStyle name="Normal_Feuil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Subventions totales perçues sous FP7 (par unité)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Graph!$B$3:$B$25</c:f>
              <c:strCache>
                <c:ptCount val="23"/>
                <c:pt idx="0">
                  <c:v>GANIL</c:v>
                </c:pt>
                <c:pt idx="1">
                  <c:v>IPNO</c:v>
                </c:pt>
                <c:pt idx="2">
                  <c:v>IPHC</c:v>
                </c:pt>
                <c:pt idx="3">
                  <c:v>CC</c:v>
                </c:pt>
                <c:pt idx="4">
                  <c:v>LLR</c:v>
                </c:pt>
                <c:pt idx="5">
                  <c:v>LAL</c:v>
                </c:pt>
                <c:pt idx="6">
                  <c:v>CENBG</c:v>
                </c:pt>
                <c:pt idx="7">
                  <c:v>APC</c:v>
                </c:pt>
                <c:pt idx="8">
                  <c:v>LPSC</c:v>
                </c:pt>
                <c:pt idx="9">
                  <c:v>CPPM</c:v>
                </c:pt>
                <c:pt idx="10">
                  <c:v>Subatech</c:v>
                </c:pt>
                <c:pt idx="11">
                  <c:v>SC-IN2P3</c:v>
                </c:pt>
                <c:pt idx="12">
                  <c:v>IdGC</c:v>
                </c:pt>
                <c:pt idx="13">
                  <c:v>IPNL</c:v>
                </c:pt>
                <c:pt idx="14">
                  <c:v>CSNSM</c:v>
                </c:pt>
                <c:pt idx="15">
                  <c:v>LPC Clermont</c:v>
                </c:pt>
                <c:pt idx="16">
                  <c:v>LAPP</c:v>
                </c:pt>
                <c:pt idx="17">
                  <c:v>IMNC</c:v>
                </c:pt>
                <c:pt idx="18">
                  <c:v>LPNHE</c:v>
                </c:pt>
                <c:pt idx="19">
                  <c:v>LPC Caen</c:v>
                </c:pt>
                <c:pt idx="20">
                  <c:v>LMA</c:v>
                </c:pt>
                <c:pt idx="21">
                  <c:v>OMEGA</c:v>
                </c:pt>
                <c:pt idx="22">
                  <c:v>LSM</c:v>
                </c:pt>
              </c:strCache>
            </c:strRef>
          </c:cat>
          <c:val>
            <c:numRef>
              <c:f>Graph!$C$3:$C$25</c:f>
              <c:numCache>
                <c:formatCode>#,##0.00\ "€"</c:formatCode>
                <c:ptCount val="23"/>
                <c:pt idx="0">
                  <c:v>4109531.96</c:v>
                </c:pt>
                <c:pt idx="1">
                  <c:v>2703714.8800000004</c:v>
                </c:pt>
                <c:pt idx="2">
                  <c:v>2549577.14</c:v>
                </c:pt>
                <c:pt idx="3">
                  <c:v>2476609.4</c:v>
                </c:pt>
                <c:pt idx="4">
                  <c:v>2028971.6</c:v>
                </c:pt>
                <c:pt idx="5">
                  <c:v>1714375.3</c:v>
                </c:pt>
                <c:pt idx="6">
                  <c:v>1682171.9500000002</c:v>
                </c:pt>
                <c:pt idx="7">
                  <c:v>1608735.6600000001</c:v>
                </c:pt>
                <c:pt idx="8">
                  <c:v>1123318.7</c:v>
                </c:pt>
                <c:pt idx="9">
                  <c:v>1008350.49</c:v>
                </c:pt>
                <c:pt idx="10">
                  <c:v>993530.03</c:v>
                </c:pt>
                <c:pt idx="11">
                  <c:v>986013.28</c:v>
                </c:pt>
                <c:pt idx="12">
                  <c:v>807855.82000000007</c:v>
                </c:pt>
                <c:pt idx="13">
                  <c:v>626099.34000000008</c:v>
                </c:pt>
                <c:pt idx="14">
                  <c:v>597798.26</c:v>
                </c:pt>
                <c:pt idx="15">
                  <c:v>481402.41000000003</c:v>
                </c:pt>
                <c:pt idx="16">
                  <c:v>464837.73</c:v>
                </c:pt>
                <c:pt idx="17">
                  <c:v>283598.2</c:v>
                </c:pt>
                <c:pt idx="18">
                  <c:v>209405.43</c:v>
                </c:pt>
                <c:pt idx="19">
                  <c:v>192500</c:v>
                </c:pt>
                <c:pt idx="20">
                  <c:v>169564.84</c:v>
                </c:pt>
                <c:pt idx="21">
                  <c:v>126858.18</c:v>
                </c:pt>
                <c:pt idx="22">
                  <c:v>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1446656"/>
        <c:axId val="91456640"/>
        <c:axId val="0"/>
      </c:bar3DChart>
      <c:catAx>
        <c:axId val="91446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456640"/>
        <c:crosses val="autoZero"/>
        <c:auto val="1"/>
        <c:lblAlgn val="ctr"/>
        <c:lblOffset val="100"/>
        <c:noMultiLvlLbl val="0"/>
      </c:catAx>
      <c:valAx>
        <c:axId val="91456640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9144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Total subventions FP7 pour l'IN2P3</a:t>
            </a:r>
          </a:p>
        </c:rich>
      </c:tx>
      <c:layout>
        <c:manualLayout>
          <c:xMode val="edge"/>
          <c:yMode val="edge"/>
          <c:x val="0.17981253657152621"/>
          <c:y val="0"/>
        </c:manualLayout>
      </c:layout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396835761527071E-3"/>
          <c:y val="0.13396741929069444"/>
          <c:w val="0.80912345137270769"/>
          <c:h val="0.84791665418522122"/>
        </c:manualLayout>
      </c:layout>
      <c:pie3DChart>
        <c:varyColors val="1"/>
        <c:ser>
          <c:idx val="0"/>
          <c:order val="0"/>
          <c:tx>
            <c:strRef>
              <c:f>Graph!$I$36</c:f>
              <c:strCache>
                <c:ptCount val="1"/>
                <c:pt idx="0">
                  <c:v>Fin. FP7</c:v>
                </c:pt>
              </c:strCache>
            </c:strRef>
          </c:tx>
          <c:explosion val="25"/>
          <c:dPt>
            <c:idx val="0"/>
            <c:bubble3D val="0"/>
          </c:dPt>
          <c:dPt>
            <c:idx val="2"/>
            <c:bubble3D val="0"/>
          </c:dPt>
          <c:dLbls>
            <c:dLbl>
              <c:idx val="2"/>
              <c:layout>
                <c:manualLayout>
                  <c:x val="0.10306334821885355"/>
                  <c:y val="0.1139277810728793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Graph!$H$37:$H$39</c:f>
              <c:strCache>
                <c:ptCount val="3"/>
                <c:pt idx="0">
                  <c:v>Pilote IN2P3</c:v>
                </c:pt>
                <c:pt idx="1">
                  <c:v>Pilote DR</c:v>
                </c:pt>
                <c:pt idx="2">
                  <c:v>GANIL</c:v>
                </c:pt>
              </c:strCache>
            </c:strRef>
          </c:cat>
          <c:val>
            <c:numRef>
              <c:f>Graph!$I$37:$I$39</c:f>
              <c:numCache>
                <c:formatCode>#,##0.00\ "€"</c:formatCode>
                <c:ptCount val="3"/>
                <c:pt idx="0">
                  <c:v>10609790.84</c:v>
                </c:pt>
                <c:pt idx="1">
                  <c:v>12250497.799999999</c:v>
                </c:pt>
                <c:pt idx="2">
                  <c:v>4109531.96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Participation FP7 par type de programme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45222614841978"/>
          <c:y val="0.10401848902572913"/>
          <c:w val="0.68914608025951629"/>
          <c:h val="0.87233670070898461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840227773896374"/>
                  <c:y val="2.41136629264769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6417695689561411E-2"/>
                  <c:y val="-0.177136646275296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7674608199529912"/>
                  <c:y val="-2.99133668015459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3657388114451355E-2"/>
                  <c:y val="9.6127907825622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Graph!$B$52:$B$58</c:f>
              <c:strCache>
                <c:ptCount val="7"/>
                <c:pt idx="0">
                  <c:v>Infrastructures</c:v>
                </c:pt>
                <c:pt idx="1">
                  <c:v>Marie Curie</c:v>
                </c:pt>
                <c:pt idx="2">
                  <c:v>Euratom</c:v>
                </c:pt>
                <c:pt idx="3">
                  <c:v>Health</c:v>
                </c:pt>
                <c:pt idx="4">
                  <c:v>Space</c:v>
                </c:pt>
                <c:pt idx="5">
                  <c:v>ERC</c:v>
                </c:pt>
                <c:pt idx="6">
                  <c:v>Autre</c:v>
                </c:pt>
              </c:strCache>
            </c:strRef>
          </c:cat>
          <c:val>
            <c:numRef>
              <c:f>Graph!$E$52:$E$58</c:f>
              <c:numCache>
                <c:formatCode>General</c:formatCode>
                <c:ptCount val="7"/>
                <c:pt idx="0">
                  <c:v>36</c:v>
                </c:pt>
                <c:pt idx="1">
                  <c:v>18</c:v>
                </c:pt>
                <c:pt idx="2">
                  <c:v>13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Statut participation IN2P3 aux projets FP7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Graph!$H$84:$H$85</c:f>
              <c:strCache>
                <c:ptCount val="2"/>
                <c:pt idx="0">
                  <c:v>Coordinateur</c:v>
                </c:pt>
                <c:pt idx="1">
                  <c:v>Participant</c:v>
                </c:pt>
              </c:strCache>
            </c:strRef>
          </c:cat>
          <c:val>
            <c:numRef>
              <c:f>Graph!$K$84:$K$85</c:f>
              <c:numCache>
                <c:formatCode>General</c:formatCode>
                <c:ptCount val="2"/>
                <c:pt idx="0">
                  <c:v>16</c:v>
                </c:pt>
                <c:pt idx="1">
                  <c:v>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1</xdr:row>
      <xdr:rowOff>133350</xdr:rowOff>
    </xdr:from>
    <xdr:to>
      <xdr:col>11</xdr:col>
      <xdr:colOff>495299</xdr:colOff>
      <xdr:row>28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27</xdr:row>
      <xdr:rowOff>47624</xdr:rowOff>
    </xdr:from>
    <xdr:to>
      <xdr:col>6</xdr:col>
      <xdr:colOff>38100</xdr:colOff>
      <xdr:row>45</xdr:row>
      <xdr:rowOff>66677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457200</xdr:colOff>
      <xdr:row>46</xdr:row>
      <xdr:rowOff>100011</xdr:rowOff>
    </xdr:from>
    <xdr:to>
      <xdr:col>12</xdr:col>
      <xdr:colOff>266701</xdr:colOff>
      <xdr:row>75</xdr:row>
      <xdr:rowOff>9525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123825</xdr:colOff>
      <xdr:row>70</xdr:row>
      <xdr:rowOff>133350</xdr:rowOff>
    </xdr:from>
    <xdr:to>
      <xdr:col>6</xdr:col>
      <xdr:colOff>847725</xdr:colOff>
      <xdr:row>92</xdr:row>
      <xdr:rowOff>95250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xploreQQJetInHI@LH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Normal="100" zoomScaleSheetLayoutView="85" workbookViewId="0"/>
  </sheetViews>
  <sheetFormatPr baseColWidth="10" defaultRowHeight="15" x14ac:dyDescent="0.25"/>
  <cols>
    <col min="1" max="1" width="14.28515625" customWidth="1"/>
    <col min="6" max="6" width="19.42578125" customWidth="1"/>
    <col min="7" max="7" width="28" customWidth="1"/>
    <col min="8" max="8" width="18.140625" customWidth="1"/>
    <col min="9" max="9" width="14.140625" customWidth="1"/>
    <col min="10" max="10" width="20.5703125" bestFit="1" customWidth="1"/>
    <col min="12" max="12" width="17.85546875" bestFit="1" customWidth="1"/>
  </cols>
  <sheetData>
    <row r="1" spans="1:12" ht="33.75" customHeight="1" x14ac:dyDescent="0.25">
      <c r="A1" s="3" t="s">
        <v>207</v>
      </c>
      <c r="B1" s="5" t="s">
        <v>226</v>
      </c>
      <c r="C1" s="5" t="s">
        <v>227</v>
      </c>
      <c r="D1" s="5" t="s">
        <v>506</v>
      </c>
      <c r="E1" s="5" t="s">
        <v>210</v>
      </c>
      <c r="F1" s="5" t="s">
        <v>211</v>
      </c>
      <c r="G1" s="5" t="s">
        <v>212</v>
      </c>
      <c r="H1" s="7" t="s">
        <v>213</v>
      </c>
      <c r="I1" s="7" t="s">
        <v>228</v>
      </c>
      <c r="J1" s="7" t="s">
        <v>229</v>
      </c>
      <c r="K1" s="7" t="s">
        <v>230</v>
      </c>
      <c r="L1" s="8" t="s">
        <v>231</v>
      </c>
    </row>
    <row r="2" spans="1:12" s="245" customFormat="1" ht="38.25" x14ac:dyDescent="0.25">
      <c r="A2" s="240" t="s">
        <v>359</v>
      </c>
      <c r="B2" s="241">
        <v>262025</v>
      </c>
      <c r="C2" s="241" t="s">
        <v>233</v>
      </c>
      <c r="D2" s="241" t="s">
        <v>223</v>
      </c>
      <c r="E2" s="241" t="s">
        <v>234</v>
      </c>
      <c r="F2" s="242" t="s">
        <v>360</v>
      </c>
      <c r="G2" s="242" t="s">
        <v>361</v>
      </c>
      <c r="H2" s="241" t="s">
        <v>285</v>
      </c>
      <c r="I2" s="241" t="s">
        <v>362</v>
      </c>
      <c r="J2" s="243">
        <v>40575</v>
      </c>
      <c r="K2" s="241">
        <v>48</v>
      </c>
      <c r="L2" s="244">
        <v>721880</v>
      </c>
    </row>
    <row r="3" spans="1:12" ht="51" x14ac:dyDescent="0.25">
      <c r="A3" s="2" t="s">
        <v>292</v>
      </c>
      <c r="B3" s="6">
        <v>249671</v>
      </c>
      <c r="C3" s="6" t="s">
        <v>233</v>
      </c>
      <c r="D3" s="6" t="s">
        <v>219</v>
      </c>
      <c r="E3" s="6" t="s">
        <v>234</v>
      </c>
      <c r="F3" s="4" t="s">
        <v>293</v>
      </c>
      <c r="G3" s="4" t="s">
        <v>294</v>
      </c>
      <c r="H3" s="6" t="s">
        <v>295</v>
      </c>
      <c r="I3" s="6" t="s">
        <v>296</v>
      </c>
      <c r="J3" s="37">
        <v>40299</v>
      </c>
      <c r="K3" s="6" t="s">
        <v>261</v>
      </c>
      <c r="L3" s="38">
        <v>285000</v>
      </c>
    </row>
    <row r="4" spans="1:12" ht="51" x14ac:dyDescent="0.25">
      <c r="A4" s="2" t="s">
        <v>297</v>
      </c>
      <c r="B4" s="6">
        <v>249704</v>
      </c>
      <c r="C4" s="6" t="s">
        <v>233</v>
      </c>
      <c r="D4" s="6" t="s">
        <v>368</v>
      </c>
      <c r="E4" s="6" t="s">
        <v>234</v>
      </c>
      <c r="F4" s="4" t="s">
        <v>298</v>
      </c>
      <c r="G4" s="4" t="s">
        <v>299</v>
      </c>
      <c r="H4" s="6" t="s">
        <v>300</v>
      </c>
      <c r="I4" s="6" t="s">
        <v>301</v>
      </c>
      <c r="J4" s="37">
        <v>40513</v>
      </c>
      <c r="K4" s="6" t="s">
        <v>302</v>
      </c>
      <c r="L4" s="38">
        <v>51945</v>
      </c>
    </row>
    <row r="5" spans="1:12" ht="38.25" x14ac:dyDescent="0.25">
      <c r="A5" s="2" t="s">
        <v>344</v>
      </c>
      <c r="B5" s="6">
        <v>235489</v>
      </c>
      <c r="C5" s="6" t="s">
        <v>233</v>
      </c>
      <c r="D5" s="6" t="s">
        <v>373</v>
      </c>
      <c r="E5" s="6" t="s">
        <v>234</v>
      </c>
      <c r="F5" s="4" t="s">
        <v>345</v>
      </c>
      <c r="G5" s="4" t="s">
        <v>346</v>
      </c>
      <c r="H5" s="6" t="s">
        <v>347</v>
      </c>
      <c r="I5" s="6" t="s">
        <v>348</v>
      </c>
      <c r="J5" s="37">
        <v>39995</v>
      </c>
      <c r="K5" s="6">
        <v>36</v>
      </c>
      <c r="L5" s="38">
        <v>249952</v>
      </c>
    </row>
    <row r="6" spans="1:12" s="245" customFormat="1" ht="38.25" x14ac:dyDescent="0.25">
      <c r="A6" s="240" t="s">
        <v>349</v>
      </c>
      <c r="B6" s="241">
        <v>211333</v>
      </c>
      <c r="C6" s="241" t="s">
        <v>233</v>
      </c>
      <c r="D6" s="241" t="s">
        <v>376</v>
      </c>
      <c r="E6" s="241" t="s">
        <v>234</v>
      </c>
      <c r="F6" s="242" t="s">
        <v>350</v>
      </c>
      <c r="G6" s="242" t="s">
        <v>351</v>
      </c>
      <c r="H6" s="241" t="s">
        <v>352</v>
      </c>
      <c r="I6" s="241" t="s">
        <v>353</v>
      </c>
      <c r="J6" s="243">
        <v>39539</v>
      </c>
      <c r="K6" s="241">
        <v>48</v>
      </c>
      <c r="L6" s="246">
        <v>134571</v>
      </c>
    </row>
    <row r="7" spans="1:12" s="245" customFormat="1" ht="54.75" customHeight="1" x14ac:dyDescent="0.25">
      <c r="A7" s="240" t="s">
        <v>400</v>
      </c>
      <c r="B7" s="241">
        <v>604779</v>
      </c>
      <c r="C7" s="241" t="s">
        <v>233</v>
      </c>
      <c r="D7" s="241" t="s">
        <v>376</v>
      </c>
      <c r="E7" s="241" t="s">
        <v>234</v>
      </c>
      <c r="F7" s="242" t="s">
        <v>403</v>
      </c>
      <c r="G7" s="242" t="s">
        <v>401</v>
      </c>
      <c r="H7" s="241" t="s">
        <v>404</v>
      </c>
      <c r="I7" s="241" t="s">
        <v>402</v>
      </c>
      <c r="J7" s="243">
        <v>41548</v>
      </c>
      <c r="K7" s="241">
        <v>54</v>
      </c>
      <c r="L7" s="246">
        <v>102247.14</v>
      </c>
    </row>
    <row r="8" spans="1:12" ht="38.25" x14ac:dyDescent="0.25">
      <c r="A8" s="2" t="s">
        <v>268</v>
      </c>
      <c r="B8" s="6">
        <v>232527</v>
      </c>
      <c r="C8" s="6" t="s">
        <v>233</v>
      </c>
      <c r="D8" s="6" t="s">
        <v>218</v>
      </c>
      <c r="E8" s="6" t="s">
        <v>234</v>
      </c>
      <c r="F8" s="4" t="s">
        <v>21</v>
      </c>
      <c r="G8" s="4" t="s">
        <v>269</v>
      </c>
      <c r="H8" s="6" t="s">
        <v>270</v>
      </c>
      <c r="I8" s="6" t="s">
        <v>271</v>
      </c>
      <c r="J8" s="37">
        <v>39904</v>
      </c>
      <c r="K8" s="6">
        <v>36</v>
      </c>
      <c r="L8" s="38">
        <v>133400</v>
      </c>
    </row>
    <row r="9" spans="1:12" ht="54.75" customHeight="1" x14ac:dyDescent="0.25">
      <c r="A9" s="2" t="s">
        <v>392</v>
      </c>
      <c r="B9" s="6">
        <v>605203</v>
      </c>
      <c r="C9" s="6" t="s">
        <v>233</v>
      </c>
      <c r="D9" s="6" t="s">
        <v>218</v>
      </c>
      <c r="E9" s="6" t="s">
        <v>234</v>
      </c>
      <c r="F9" s="4" t="s">
        <v>394</v>
      </c>
      <c r="G9" s="4" t="s">
        <v>393</v>
      </c>
      <c r="H9" s="6" t="s">
        <v>396</v>
      </c>
      <c r="I9" s="6" t="s">
        <v>395</v>
      </c>
      <c r="J9" s="37">
        <v>41609</v>
      </c>
      <c r="K9" s="6">
        <v>48</v>
      </c>
      <c r="L9" s="38">
        <v>292000</v>
      </c>
    </row>
    <row r="10" spans="1:12" ht="51" x14ac:dyDescent="0.25">
      <c r="A10" s="2" t="s">
        <v>340</v>
      </c>
      <c r="B10" s="6">
        <v>262053</v>
      </c>
      <c r="C10" s="6" t="s">
        <v>233</v>
      </c>
      <c r="D10" s="6" t="s">
        <v>375</v>
      </c>
      <c r="E10" s="6" t="s">
        <v>234</v>
      </c>
      <c r="F10" s="4" t="s">
        <v>298</v>
      </c>
      <c r="G10" s="4" t="s">
        <v>341</v>
      </c>
      <c r="H10" s="6" t="s">
        <v>342</v>
      </c>
      <c r="I10" s="6" t="s">
        <v>343</v>
      </c>
      <c r="J10" s="37">
        <v>40452</v>
      </c>
      <c r="K10" s="6">
        <v>36</v>
      </c>
      <c r="L10" s="38">
        <v>701030</v>
      </c>
    </row>
    <row r="11" spans="1:12" ht="38.25" x14ac:dyDescent="0.25">
      <c r="A11" s="2" t="s">
        <v>303</v>
      </c>
      <c r="B11" s="6">
        <v>262010</v>
      </c>
      <c r="C11" s="6" t="s">
        <v>233</v>
      </c>
      <c r="D11" s="6" t="s">
        <v>218</v>
      </c>
      <c r="E11" s="6" t="s">
        <v>234</v>
      </c>
      <c r="F11" s="4" t="s">
        <v>273</v>
      </c>
      <c r="G11" s="4" t="s">
        <v>304</v>
      </c>
      <c r="H11" s="6" t="s">
        <v>265</v>
      </c>
      <c r="I11" s="6" t="s">
        <v>305</v>
      </c>
      <c r="J11" s="37">
        <v>40422</v>
      </c>
      <c r="K11" s="6">
        <v>48</v>
      </c>
      <c r="L11" s="38">
        <v>463078</v>
      </c>
    </row>
    <row r="12" spans="1:12" s="245" customFormat="1" ht="51" x14ac:dyDescent="0.25">
      <c r="A12" s="240" t="s">
        <v>288</v>
      </c>
      <c r="B12" s="241">
        <v>241851</v>
      </c>
      <c r="C12" s="241" t="s">
        <v>233</v>
      </c>
      <c r="D12" s="241" t="s">
        <v>370</v>
      </c>
      <c r="E12" s="241" t="s">
        <v>234</v>
      </c>
      <c r="F12" s="242" t="s">
        <v>289</v>
      </c>
      <c r="G12" s="242" t="s">
        <v>290</v>
      </c>
      <c r="H12" s="241" t="s">
        <v>285</v>
      </c>
      <c r="I12" s="241" t="s">
        <v>291</v>
      </c>
      <c r="J12" s="243">
        <v>40210</v>
      </c>
      <c r="K12" s="241">
        <v>48</v>
      </c>
      <c r="L12" s="246">
        <v>532754.4</v>
      </c>
    </row>
    <row r="13" spans="1:12" ht="51" x14ac:dyDescent="0.25">
      <c r="A13" s="2" t="s">
        <v>310</v>
      </c>
      <c r="B13" s="6">
        <v>269499</v>
      </c>
      <c r="C13" s="6" t="s">
        <v>233</v>
      </c>
      <c r="D13" s="6" t="s">
        <v>225</v>
      </c>
      <c r="E13" s="6" t="s">
        <v>234</v>
      </c>
      <c r="F13" s="4" t="s">
        <v>311</v>
      </c>
      <c r="G13" s="4" t="s">
        <v>312</v>
      </c>
      <c r="H13" s="6" t="s">
        <v>279</v>
      </c>
      <c r="I13" s="6" t="s">
        <v>313</v>
      </c>
      <c r="J13" s="37">
        <v>40513</v>
      </c>
      <c r="K13" s="6">
        <v>36</v>
      </c>
      <c r="L13" s="38">
        <v>70259</v>
      </c>
    </row>
    <row r="14" spans="1:12" s="239" customFormat="1" ht="25.5" x14ac:dyDescent="0.25">
      <c r="A14" s="234" t="s">
        <v>251</v>
      </c>
      <c r="B14" s="235">
        <v>211743</v>
      </c>
      <c r="C14" s="235" t="s">
        <v>233</v>
      </c>
      <c r="D14" s="235" t="s">
        <v>367</v>
      </c>
      <c r="E14" s="235" t="s">
        <v>234</v>
      </c>
      <c r="F14" s="236" t="s">
        <v>252</v>
      </c>
      <c r="G14" s="236" t="s">
        <v>253</v>
      </c>
      <c r="H14" s="235" t="s">
        <v>254</v>
      </c>
      <c r="I14" s="235" t="s">
        <v>255</v>
      </c>
      <c r="J14" s="237">
        <v>39573</v>
      </c>
      <c r="K14" s="235">
        <v>38</v>
      </c>
      <c r="L14" s="238">
        <v>334792.01</v>
      </c>
    </row>
    <row r="15" spans="1:12" ht="63.75" x14ac:dyDescent="0.25">
      <c r="A15" s="2" t="s">
        <v>282</v>
      </c>
      <c r="B15" s="6">
        <v>227579</v>
      </c>
      <c r="C15" s="6" t="s">
        <v>233</v>
      </c>
      <c r="D15" s="6" t="s">
        <v>372</v>
      </c>
      <c r="E15" s="6" t="s">
        <v>234</v>
      </c>
      <c r="F15" s="4" t="s">
        <v>283</v>
      </c>
      <c r="G15" s="4" t="s">
        <v>284</v>
      </c>
      <c r="H15" s="6" t="s">
        <v>285</v>
      </c>
      <c r="I15" s="6" t="s">
        <v>286</v>
      </c>
      <c r="J15" s="37">
        <v>39904</v>
      </c>
      <c r="K15" s="6" t="s">
        <v>287</v>
      </c>
      <c r="L15" s="38">
        <v>677870</v>
      </c>
    </row>
    <row r="16" spans="1:12" ht="25.5" x14ac:dyDescent="0.25">
      <c r="A16" s="2" t="s">
        <v>232</v>
      </c>
      <c r="B16" s="6">
        <v>212372</v>
      </c>
      <c r="C16" s="6" t="s">
        <v>233</v>
      </c>
      <c r="D16" s="6" t="s">
        <v>219</v>
      </c>
      <c r="E16" s="6" t="s">
        <v>234</v>
      </c>
      <c r="F16" s="4" t="s">
        <v>235</v>
      </c>
      <c r="G16" s="36" t="s">
        <v>236</v>
      </c>
      <c r="H16" s="6" t="s">
        <v>237</v>
      </c>
      <c r="I16" s="6" t="s">
        <v>238</v>
      </c>
      <c r="J16" s="37">
        <v>39692</v>
      </c>
      <c r="K16" s="6">
        <v>48</v>
      </c>
      <c r="L16" s="38">
        <v>658506.5</v>
      </c>
    </row>
    <row r="17" spans="1:13" ht="51" x14ac:dyDescent="0.25">
      <c r="A17" s="2" t="s">
        <v>329</v>
      </c>
      <c r="B17" s="6">
        <v>295722</v>
      </c>
      <c r="C17" s="6" t="s">
        <v>233</v>
      </c>
      <c r="D17" s="6" t="s">
        <v>368</v>
      </c>
      <c r="E17" s="6" t="s">
        <v>234</v>
      </c>
      <c r="F17" s="4" t="s">
        <v>315</v>
      </c>
      <c r="G17" s="4" t="s">
        <v>330</v>
      </c>
      <c r="H17" s="6" t="s">
        <v>331</v>
      </c>
      <c r="I17" s="6" t="s">
        <v>332</v>
      </c>
      <c r="J17" s="37">
        <v>40909</v>
      </c>
      <c r="K17" s="6">
        <v>36</v>
      </c>
      <c r="L17" s="38">
        <v>151677</v>
      </c>
    </row>
    <row r="18" spans="1:13" ht="51" x14ac:dyDescent="0.25">
      <c r="A18" s="2" t="s">
        <v>314</v>
      </c>
      <c r="B18" s="6">
        <v>269665</v>
      </c>
      <c r="C18" s="6" t="s">
        <v>233</v>
      </c>
      <c r="D18" s="6" t="s">
        <v>374</v>
      </c>
      <c r="E18" s="6" t="s">
        <v>234</v>
      </c>
      <c r="F18" s="4" t="s">
        <v>315</v>
      </c>
      <c r="G18" s="4" t="s">
        <v>316</v>
      </c>
      <c r="H18" s="6" t="s">
        <v>270</v>
      </c>
      <c r="I18" s="6" t="s">
        <v>317</v>
      </c>
      <c r="J18" s="37">
        <v>40603</v>
      </c>
      <c r="K18" s="6">
        <v>48</v>
      </c>
      <c r="L18" s="38">
        <v>485000</v>
      </c>
    </row>
    <row r="19" spans="1:13" ht="38.25" x14ac:dyDescent="0.25">
      <c r="A19" s="2" t="s">
        <v>321</v>
      </c>
      <c r="B19" s="6">
        <v>284404</v>
      </c>
      <c r="C19" s="6" t="s">
        <v>233</v>
      </c>
      <c r="D19" s="6" t="s">
        <v>374</v>
      </c>
      <c r="E19" s="6" t="s">
        <v>234</v>
      </c>
      <c r="F19" s="4" t="s">
        <v>322</v>
      </c>
      <c r="G19" s="4" t="s">
        <v>323</v>
      </c>
      <c r="H19" s="6" t="s">
        <v>285</v>
      </c>
      <c r="I19" s="6" t="s">
        <v>324</v>
      </c>
      <c r="J19" s="37">
        <v>40848</v>
      </c>
      <c r="K19" s="6">
        <v>48</v>
      </c>
      <c r="L19" s="38">
        <v>0</v>
      </c>
      <c r="M19" s="50" t="s">
        <v>507</v>
      </c>
    </row>
    <row r="20" spans="1:13" ht="38.25" x14ac:dyDescent="0.25">
      <c r="A20" s="2" t="s">
        <v>272</v>
      </c>
      <c r="B20" s="6">
        <v>227431</v>
      </c>
      <c r="C20" s="6" t="s">
        <v>233</v>
      </c>
      <c r="D20" s="6" t="s">
        <v>370</v>
      </c>
      <c r="E20" s="6" t="s">
        <v>234</v>
      </c>
      <c r="F20" s="4" t="s">
        <v>273</v>
      </c>
      <c r="G20" s="4" t="s">
        <v>274</v>
      </c>
      <c r="H20" s="6" t="s">
        <v>248</v>
      </c>
      <c r="I20" s="6" t="s">
        <v>275</v>
      </c>
      <c r="J20" s="37">
        <v>39814</v>
      </c>
      <c r="K20" s="6" t="s">
        <v>276</v>
      </c>
      <c r="L20" s="38">
        <v>633980.79</v>
      </c>
    </row>
    <row r="21" spans="1:13" ht="63.75" x14ac:dyDescent="0.25">
      <c r="A21" s="2" t="s">
        <v>325</v>
      </c>
      <c r="B21" s="6">
        <v>283286</v>
      </c>
      <c r="C21" s="6" t="s">
        <v>233</v>
      </c>
      <c r="D21" s="6" t="s">
        <v>370</v>
      </c>
      <c r="E21" s="6" t="s">
        <v>234</v>
      </c>
      <c r="F21" s="4" t="s">
        <v>326</v>
      </c>
      <c r="G21" s="4" t="s">
        <v>327</v>
      </c>
      <c r="H21" s="6" t="s">
        <v>248</v>
      </c>
      <c r="I21" s="6" t="s">
        <v>328</v>
      </c>
      <c r="J21" s="37">
        <v>40909</v>
      </c>
      <c r="K21" s="6">
        <v>36</v>
      </c>
      <c r="L21" s="38">
        <v>439000</v>
      </c>
    </row>
    <row r="22" spans="1:13" ht="38.25" x14ac:dyDescent="0.25">
      <c r="A22" s="2" t="s">
        <v>363</v>
      </c>
      <c r="B22" s="6">
        <v>206711</v>
      </c>
      <c r="C22" s="6" t="s">
        <v>233</v>
      </c>
      <c r="D22" s="6" t="s">
        <v>371</v>
      </c>
      <c r="E22" s="6" t="s">
        <v>234</v>
      </c>
      <c r="F22" s="4" t="s">
        <v>364</v>
      </c>
      <c r="G22" s="4" t="s">
        <v>365</v>
      </c>
      <c r="H22" s="6" t="s">
        <v>347</v>
      </c>
      <c r="I22" s="6" t="s">
        <v>366</v>
      </c>
      <c r="J22" s="37">
        <v>39479</v>
      </c>
      <c r="K22" s="6">
        <v>48</v>
      </c>
      <c r="L22" s="38">
        <v>213683.48</v>
      </c>
    </row>
    <row r="23" spans="1:13" ht="51" x14ac:dyDescent="0.25">
      <c r="A23" s="2" t="s">
        <v>245</v>
      </c>
      <c r="B23" s="6">
        <v>212525</v>
      </c>
      <c r="C23" s="6" t="s">
        <v>233</v>
      </c>
      <c r="D23" s="6" t="s">
        <v>220</v>
      </c>
      <c r="E23" s="6" t="s">
        <v>234</v>
      </c>
      <c r="F23" s="4" t="s">
        <v>246</v>
      </c>
      <c r="G23" s="4" t="s">
        <v>247</v>
      </c>
      <c r="H23" s="6" t="s">
        <v>248</v>
      </c>
      <c r="I23" s="6" t="s">
        <v>249</v>
      </c>
      <c r="J23" s="37">
        <v>39508</v>
      </c>
      <c r="K23" s="6" t="s">
        <v>250</v>
      </c>
      <c r="L23" s="38">
        <v>533000</v>
      </c>
    </row>
    <row r="24" spans="1:13" ht="51" x14ac:dyDescent="0.25">
      <c r="A24" s="2" t="s">
        <v>239</v>
      </c>
      <c r="B24" s="6">
        <v>212343</v>
      </c>
      <c r="C24" s="6" t="s">
        <v>233</v>
      </c>
      <c r="D24" s="6" t="s">
        <v>224</v>
      </c>
      <c r="E24" s="6" t="s">
        <v>234</v>
      </c>
      <c r="F24" s="4" t="s">
        <v>240</v>
      </c>
      <c r="G24" s="4" t="s">
        <v>241</v>
      </c>
      <c r="H24" s="6" t="s">
        <v>242</v>
      </c>
      <c r="I24" s="6" t="s">
        <v>243</v>
      </c>
      <c r="J24" s="37">
        <v>39630</v>
      </c>
      <c r="K24" s="6" t="s">
        <v>244</v>
      </c>
      <c r="L24" s="38">
        <v>31000</v>
      </c>
    </row>
    <row r="25" spans="1:13" s="245" customFormat="1" ht="76.5" x14ac:dyDescent="0.25">
      <c r="A25" s="240" t="s">
        <v>333</v>
      </c>
      <c r="B25" s="241">
        <v>284518</v>
      </c>
      <c r="C25" s="241" t="s">
        <v>233</v>
      </c>
      <c r="D25" s="241" t="s">
        <v>224</v>
      </c>
      <c r="E25" s="241" t="s">
        <v>234</v>
      </c>
      <c r="F25" s="242" t="s">
        <v>334</v>
      </c>
      <c r="G25" s="242" t="s">
        <v>335</v>
      </c>
      <c r="H25" s="241" t="s">
        <v>242</v>
      </c>
      <c r="I25" s="241" t="s">
        <v>243</v>
      </c>
      <c r="J25" s="243">
        <v>40787</v>
      </c>
      <c r="K25" s="241">
        <v>36</v>
      </c>
      <c r="L25" s="246">
        <v>179000</v>
      </c>
    </row>
    <row r="26" spans="1:13" ht="57" customHeight="1" x14ac:dyDescent="0.25">
      <c r="A26" s="2" t="s">
        <v>397</v>
      </c>
      <c r="B26" s="6">
        <v>605318</v>
      </c>
      <c r="C26" s="6" t="s">
        <v>233</v>
      </c>
      <c r="D26" s="6" t="s">
        <v>218</v>
      </c>
      <c r="E26" s="6" t="s">
        <v>234</v>
      </c>
      <c r="F26" s="4" t="s">
        <v>394</v>
      </c>
      <c r="G26" s="4" t="s">
        <v>398</v>
      </c>
      <c r="H26" s="6" t="s">
        <v>300</v>
      </c>
      <c r="I26" s="6" t="s">
        <v>399</v>
      </c>
      <c r="J26" s="37">
        <v>41518</v>
      </c>
      <c r="K26" s="6">
        <v>36</v>
      </c>
      <c r="L26" s="38">
        <v>561468</v>
      </c>
    </row>
    <row r="27" spans="1:13" ht="51" x14ac:dyDescent="0.25">
      <c r="A27" s="2" t="s">
        <v>318</v>
      </c>
      <c r="B27" s="6">
        <v>269565</v>
      </c>
      <c r="C27" s="6" t="s">
        <v>233</v>
      </c>
      <c r="D27" s="6" t="s">
        <v>218</v>
      </c>
      <c r="E27" s="6" t="s">
        <v>234</v>
      </c>
      <c r="F27" s="4" t="s">
        <v>315</v>
      </c>
      <c r="G27" s="4" t="s">
        <v>319</v>
      </c>
      <c r="H27" s="6" t="s">
        <v>320</v>
      </c>
      <c r="I27" s="6" t="s">
        <v>271</v>
      </c>
      <c r="J27" s="37">
        <v>40575</v>
      </c>
      <c r="K27" s="6">
        <v>36</v>
      </c>
      <c r="L27" s="38">
        <v>769281.05</v>
      </c>
    </row>
    <row r="28" spans="1:13" ht="63.75" x14ac:dyDescent="0.25">
      <c r="A28" s="2" t="s">
        <v>354</v>
      </c>
      <c r="B28" s="6">
        <v>202914</v>
      </c>
      <c r="C28" s="6" t="s">
        <v>233</v>
      </c>
      <c r="D28" s="6" t="s">
        <v>218</v>
      </c>
      <c r="E28" s="6" t="s">
        <v>234</v>
      </c>
      <c r="F28" s="4" t="s">
        <v>355</v>
      </c>
      <c r="G28" s="4" t="s">
        <v>356</v>
      </c>
      <c r="H28" s="6" t="s">
        <v>320</v>
      </c>
      <c r="I28" s="6" t="s">
        <v>357</v>
      </c>
      <c r="J28" s="37">
        <v>39508</v>
      </c>
      <c r="K28" s="6" t="s">
        <v>358</v>
      </c>
      <c r="L28" s="38">
        <v>254175</v>
      </c>
    </row>
    <row r="29" spans="1:13" ht="38.25" x14ac:dyDescent="0.25">
      <c r="A29" s="2" t="s">
        <v>336</v>
      </c>
      <c r="B29" s="39" t="s">
        <v>337</v>
      </c>
      <c r="C29" s="6" t="s">
        <v>233</v>
      </c>
      <c r="D29" s="6" t="s">
        <v>218</v>
      </c>
      <c r="E29" s="6" t="s">
        <v>234</v>
      </c>
      <c r="F29" s="4" t="s">
        <v>263</v>
      </c>
      <c r="G29" s="4" t="s">
        <v>338</v>
      </c>
      <c r="H29" s="6" t="s">
        <v>285</v>
      </c>
      <c r="I29" s="6" t="s">
        <v>339</v>
      </c>
      <c r="J29" s="37">
        <v>39539</v>
      </c>
      <c r="K29" s="6">
        <v>36</v>
      </c>
      <c r="L29" s="38">
        <v>105600</v>
      </c>
    </row>
    <row r="30" spans="1:13" s="245" customFormat="1" ht="38.25" x14ac:dyDescent="0.25">
      <c r="A30" s="240" t="s">
        <v>262</v>
      </c>
      <c r="B30" s="241">
        <v>212692</v>
      </c>
      <c r="C30" s="241" t="s">
        <v>233</v>
      </c>
      <c r="D30" s="241" t="s">
        <v>369</v>
      </c>
      <c r="E30" s="241" t="s">
        <v>234</v>
      </c>
      <c r="F30" s="242" t="s">
        <v>263</v>
      </c>
      <c r="G30" s="242" t="s">
        <v>264</v>
      </c>
      <c r="H30" s="241" t="s">
        <v>265</v>
      </c>
      <c r="I30" s="241" t="s">
        <v>266</v>
      </c>
      <c r="J30" s="243">
        <v>39387</v>
      </c>
      <c r="K30" s="241" t="s">
        <v>267</v>
      </c>
      <c r="L30" s="246">
        <v>513817.79</v>
      </c>
    </row>
    <row r="31" spans="1:13" ht="51" x14ac:dyDescent="0.25">
      <c r="A31" s="2" t="s">
        <v>277</v>
      </c>
      <c r="B31" s="6">
        <v>227012</v>
      </c>
      <c r="C31" s="6" t="s">
        <v>233</v>
      </c>
      <c r="D31" s="6" t="s">
        <v>225</v>
      </c>
      <c r="E31" s="6" t="s">
        <v>234</v>
      </c>
      <c r="F31" s="4" t="s">
        <v>263</v>
      </c>
      <c r="G31" s="4" t="s">
        <v>278</v>
      </c>
      <c r="H31" s="6" t="s">
        <v>279</v>
      </c>
      <c r="I31" s="6" t="s">
        <v>280</v>
      </c>
      <c r="J31" s="37">
        <v>39873</v>
      </c>
      <c r="K31" s="6" t="s">
        <v>281</v>
      </c>
      <c r="L31" s="38">
        <v>381816.11</v>
      </c>
    </row>
    <row r="32" spans="1:13" ht="51" x14ac:dyDescent="0.25">
      <c r="A32" s="2" t="s">
        <v>256</v>
      </c>
      <c r="B32" s="6">
        <v>201962</v>
      </c>
      <c r="C32" s="6" t="s">
        <v>233</v>
      </c>
      <c r="D32" s="6" t="s">
        <v>368</v>
      </c>
      <c r="E32" s="6" t="s">
        <v>234</v>
      </c>
      <c r="F32" s="4" t="s">
        <v>257</v>
      </c>
      <c r="G32" s="4" t="s">
        <v>258</v>
      </c>
      <c r="H32" s="6" t="s">
        <v>259</v>
      </c>
      <c r="I32" s="6" t="s">
        <v>260</v>
      </c>
      <c r="J32" s="37">
        <v>39448</v>
      </c>
      <c r="K32" s="6" t="s">
        <v>261</v>
      </c>
      <c r="L32" s="38">
        <v>198300</v>
      </c>
    </row>
    <row r="33" spans="1:12" ht="51.75" thickBot="1" x14ac:dyDescent="0.3">
      <c r="A33" s="40" t="s">
        <v>306</v>
      </c>
      <c r="B33" s="41">
        <v>261905</v>
      </c>
      <c r="C33" s="41" t="s">
        <v>233</v>
      </c>
      <c r="D33" s="41" t="s">
        <v>373</v>
      </c>
      <c r="E33" s="41" t="s">
        <v>234</v>
      </c>
      <c r="F33" s="42" t="s">
        <v>298</v>
      </c>
      <c r="G33" s="42" t="s">
        <v>307</v>
      </c>
      <c r="H33" s="41" t="s">
        <v>308</v>
      </c>
      <c r="I33" s="41" t="s">
        <v>309</v>
      </c>
      <c r="J33" s="43">
        <v>40544</v>
      </c>
      <c r="K33" s="41">
        <v>36</v>
      </c>
      <c r="L33" s="44">
        <v>299460</v>
      </c>
    </row>
    <row r="34" spans="1:12" ht="15.75" x14ac:dyDescent="0.25">
      <c r="L34" s="51">
        <f>SUM(L2:L33)</f>
        <v>11159544.27</v>
      </c>
    </row>
  </sheetData>
  <autoFilter ref="A1:L34">
    <sortState ref="A2:L30">
      <sortCondition ref="A1"/>
    </sortState>
  </autoFilter>
  <printOptions horizontalCentered="1" verticalCentered="1"/>
  <pageMargins left="0" right="0" top="0.59055118110236227" bottom="0.19685039370078741" header="0" footer="0"/>
  <pageSetup paperSize="9" scale="68" fitToHeight="2" orientation="landscape" r:id="rId1"/>
  <headerFooter>
    <oddHeader>&amp;C&amp;"+,Normal"&amp;24PILOTE IN2P3 - FP7</oddHeader>
  </headerFooter>
  <rowBreaks count="1" manualBreakCount="1">
    <brk id="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53"/>
  <sheetViews>
    <sheetView view="pageBreakPreview" zoomScale="85" zoomScaleNormal="100" zoomScaleSheetLayoutView="85" workbookViewId="0">
      <pane xSplit="1" topLeftCell="B1" activePane="topRight" state="frozen"/>
      <selection activeCell="A40" sqref="A40"/>
      <selection pane="topRight"/>
    </sheetView>
  </sheetViews>
  <sheetFormatPr baseColWidth="10" defaultRowHeight="15" x14ac:dyDescent="0.25"/>
  <cols>
    <col min="1" max="1" width="13.85546875" customWidth="1"/>
    <col min="2" max="2" width="9.140625" customWidth="1"/>
    <col min="3" max="3" width="10.42578125" customWidth="1"/>
    <col min="7" max="7" width="25.140625" customWidth="1"/>
    <col min="8" max="8" width="30.7109375" customWidth="1"/>
    <col min="9" max="9" width="16.5703125" customWidth="1"/>
    <col min="10" max="10" width="13.85546875" customWidth="1"/>
    <col min="11" max="11" width="13.140625" customWidth="1"/>
    <col min="13" max="14" width="19.7109375" customWidth="1"/>
    <col min="15" max="15" width="19.42578125" customWidth="1"/>
    <col min="16" max="16" width="30.140625" style="73" customWidth="1"/>
    <col min="18" max="18" width="12.7109375" bestFit="1" customWidth="1"/>
  </cols>
  <sheetData>
    <row r="1" spans="1:92" ht="63.75" thickBot="1" x14ac:dyDescent="0.3">
      <c r="A1" s="27" t="s">
        <v>207</v>
      </c>
      <c r="B1" s="28" t="s">
        <v>509</v>
      </c>
      <c r="C1" s="28" t="s">
        <v>208</v>
      </c>
      <c r="D1" s="28" t="s">
        <v>209</v>
      </c>
      <c r="E1" s="28" t="s">
        <v>434</v>
      </c>
      <c r="F1" s="28" t="s">
        <v>210</v>
      </c>
      <c r="G1" s="28" t="s">
        <v>211</v>
      </c>
      <c r="H1" s="47" t="s">
        <v>212</v>
      </c>
      <c r="I1" s="29" t="s">
        <v>213</v>
      </c>
      <c r="J1" s="30" t="s">
        <v>214</v>
      </c>
      <c r="K1" s="30" t="s">
        <v>215</v>
      </c>
      <c r="L1" s="31" t="s">
        <v>216</v>
      </c>
      <c r="M1" s="32" t="s">
        <v>231</v>
      </c>
      <c r="N1" s="69" t="s">
        <v>569</v>
      </c>
      <c r="O1" s="69" t="s">
        <v>568</v>
      </c>
      <c r="P1" s="160" t="s">
        <v>217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</row>
    <row r="2" spans="1:92" ht="25.5" x14ac:dyDescent="0.25">
      <c r="A2" s="60" t="s">
        <v>9</v>
      </c>
      <c r="B2" s="13" t="s">
        <v>10</v>
      </c>
      <c r="C2" s="13">
        <v>221464</v>
      </c>
      <c r="D2" s="14" t="s">
        <v>3</v>
      </c>
      <c r="E2" s="14" t="s">
        <v>499</v>
      </c>
      <c r="F2" s="33" t="s">
        <v>4</v>
      </c>
      <c r="G2" s="12" t="s">
        <v>11</v>
      </c>
      <c r="H2" s="10" t="s">
        <v>9</v>
      </c>
      <c r="I2" s="11" t="s">
        <v>12</v>
      </c>
      <c r="J2" s="14" t="s">
        <v>13</v>
      </c>
      <c r="K2" s="18">
        <v>39614</v>
      </c>
      <c r="L2" s="14">
        <v>19</v>
      </c>
      <c r="M2" s="15">
        <v>135543</v>
      </c>
      <c r="N2" s="68">
        <v>135543</v>
      </c>
      <c r="O2" s="68" t="s">
        <v>590</v>
      </c>
      <c r="P2" s="7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76.5" x14ac:dyDescent="0.25">
      <c r="A3" s="60" t="s">
        <v>46</v>
      </c>
      <c r="B3" s="13" t="s">
        <v>47</v>
      </c>
      <c r="C3" s="13" t="s">
        <v>48</v>
      </c>
      <c r="D3" s="14" t="s">
        <v>49</v>
      </c>
      <c r="E3" s="14" t="s">
        <v>570</v>
      </c>
      <c r="F3" s="33" t="s">
        <v>4</v>
      </c>
      <c r="G3" s="12" t="s">
        <v>50</v>
      </c>
      <c r="H3" s="35" t="s">
        <v>51</v>
      </c>
      <c r="I3" s="11" t="s">
        <v>52</v>
      </c>
      <c r="J3" s="14" t="s">
        <v>53</v>
      </c>
      <c r="K3" s="18">
        <v>40087</v>
      </c>
      <c r="L3" s="14">
        <v>36</v>
      </c>
      <c r="M3" s="15">
        <v>27000</v>
      </c>
      <c r="N3" s="15">
        <v>1500</v>
      </c>
      <c r="O3" s="155" t="s">
        <v>571</v>
      </c>
      <c r="P3" s="71"/>
      <c r="Q3" s="1"/>
      <c r="R3" s="62"/>
      <c r="S3" s="6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</row>
    <row r="4" spans="1:92" ht="45" customHeight="1" x14ac:dyDescent="0.25">
      <c r="A4" s="60" t="s">
        <v>389</v>
      </c>
      <c r="B4" s="13" t="s">
        <v>424</v>
      </c>
      <c r="C4" s="13" t="s">
        <v>405</v>
      </c>
      <c r="D4" s="14" t="s">
        <v>28</v>
      </c>
      <c r="E4" s="14" t="s">
        <v>529</v>
      </c>
      <c r="F4" s="33" t="s">
        <v>4</v>
      </c>
      <c r="G4" s="12" t="s">
        <v>406</v>
      </c>
      <c r="H4" s="35" t="s">
        <v>390</v>
      </c>
      <c r="I4" s="11" t="s">
        <v>31</v>
      </c>
      <c r="J4" s="46" t="s">
        <v>391</v>
      </c>
      <c r="K4" s="18">
        <v>41456</v>
      </c>
      <c r="L4" s="14">
        <v>60</v>
      </c>
      <c r="M4" s="49">
        <v>743742</v>
      </c>
      <c r="N4" s="15">
        <v>500771.85</v>
      </c>
      <c r="O4" s="155" t="s">
        <v>538</v>
      </c>
      <c r="P4" s="156" t="s">
        <v>425</v>
      </c>
      <c r="Q4" s="9"/>
      <c r="R4" s="62"/>
      <c r="S4" s="6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</row>
    <row r="5" spans="1:92" ht="38.25" x14ac:dyDescent="0.25">
      <c r="A5" s="60" t="s">
        <v>73</v>
      </c>
      <c r="B5" s="13" t="s">
        <v>74</v>
      </c>
      <c r="C5" s="13">
        <v>236122</v>
      </c>
      <c r="D5" s="14" t="s">
        <v>3</v>
      </c>
      <c r="E5" s="14" t="s">
        <v>222</v>
      </c>
      <c r="F5" s="33" t="s">
        <v>4</v>
      </c>
      <c r="G5" s="12" t="s">
        <v>11</v>
      </c>
      <c r="H5" s="10" t="s">
        <v>75</v>
      </c>
      <c r="I5" s="11" t="s">
        <v>12</v>
      </c>
      <c r="J5" s="14" t="s">
        <v>76</v>
      </c>
      <c r="K5" s="18">
        <v>40179</v>
      </c>
      <c r="L5" s="14">
        <v>24</v>
      </c>
      <c r="M5" s="15">
        <v>165444</v>
      </c>
      <c r="N5" s="15">
        <v>165444</v>
      </c>
      <c r="O5" s="15" t="s">
        <v>591</v>
      </c>
      <c r="P5" s="7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1:92" ht="76.5" x14ac:dyDescent="0.25">
      <c r="A6" s="60" t="s">
        <v>14</v>
      </c>
      <c r="B6" s="13" t="s">
        <v>15</v>
      </c>
      <c r="C6" s="13">
        <v>220240</v>
      </c>
      <c r="D6" s="14" t="s">
        <v>3</v>
      </c>
      <c r="E6" s="14" t="s">
        <v>218</v>
      </c>
      <c r="F6" s="33" t="s">
        <v>4</v>
      </c>
      <c r="G6" s="12" t="s">
        <v>11</v>
      </c>
      <c r="H6" s="10" t="s">
        <v>16</v>
      </c>
      <c r="I6" s="11" t="s">
        <v>12</v>
      </c>
      <c r="J6" s="14" t="s">
        <v>17</v>
      </c>
      <c r="K6" s="18">
        <v>39692</v>
      </c>
      <c r="L6" s="14">
        <v>24</v>
      </c>
      <c r="M6" s="15">
        <v>141386.06</v>
      </c>
      <c r="N6" s="15">
        <v>141386.06</v>
      </c>
      <c r="O6" s="15" t="s">
        <v>593</v>
      </c>
      <c r="P6" s="7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92" ht="63.75" x14ac:dyDescent="0.25">
      <c r="A7" s="60" t="s">
        <v>146</v>
      </c>
      <c r="B7" s="13" t="s">
        <v>147</v>
      </c>
      <c r="C7" s="13" t="s">
        <v>148</v>
      </c>
      <c r="D7" s="14" t="s">
        <v>117</v>
      </c>
      <c r="E7" s="14" t="s">
        <v>528</v>
      </c>
      <c r="F7" s="33" t="s">
        <v>118</v>
      </c>
      <c r="G7" s="12" t="s">
        <v>21</v>
      </c>
      <c r="H7" s="10" t="s">
        <v>149</v>
      </c>
      <c r="I7" s="11" t="s">
        <v>52</v>
      </c>
      <c r="J7" s="14" t="s">
        <v>150</v>
      </c>
      <c r="K7" s="18">
        <v>40513</v>
      </c>
      <c r="L7" s="14">
        <v>36</v>
      </c>
      <c r="M7" s="15">
        <v>573288.4</v>
      </c>
      <c r="N7" s="15">
        <v>40000</v>
      </c>
      <c r="O7" s="15" t="s">
        <v>592</v>
      </c>
      <c r="P7" s="7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1:92" ht="51" x14ac:dyDescent="0.25">
      <c r="A8" s="60" t="s">
        <v>190</v>
      </c>
      <c r="B8" s="13" t="s">
        <v>191</v>
      </c>
      <c r="C8" s="13" t="s">
        <v>192</v>
      </c>
      <c r="D8" s="14" t="s">
        <v>3</v>
      </c>
      <c r="E8" s="14" t="s">
        <v>498</v>
      </c>
      <c r="F8" s="33" t="s">
        <v>118</v>
      </c>
      <c r="G8" s="12" t="s">
        <v>193</v>
      </c>
      <c r="H8" s="10" t="s">
        <v>194</v>
      </c>
      <c r="I8" s="11" t="s">
        <v>195</v>
      </c>
      <c r="J8" s="14" t="s">
        <v>196</v>
      </c>
      <c r="K8" s="18">
        <v>40817</v>
      </c>
      <c r="L8" s="14">
        <v>36</v>
      </c>
      <c r="M8" s="15">
        <v>82390</v>
      </c>
      <c r="N8" s="15">
        <v>82390</v>
      </c>
      <c r="O8" s="15" t="s">
        <v>579</v>
      </c>
      <c r="P8" s="7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</row>
    <row r="9" spans="1:92" ht="63.75" x14ac:dyDescent="0.25">
      <c r="A9" s="60" t="s">
        <v>60</v>
      </c>
      <c r="B9" s="13" t="s">
        <v>61</v>
      </c>
      <c r="C9" s="13">
        <v>237940</v>
      </c>
      <c r="D9" s="14" t="s">
        <v>62</v>
      </c>
      <c r="E9" s="14" t="s">
        <v>220</v>
      </c>
      <c r="F9" s="33" t="s">
        <v>4</v>
      </c>
      <c r="G9" s="12" t="s">
        <v>21</v>
      </c>
      <c r="H9" s="10" t="s">
        <v>63</v>
      </c>
      <c r="I9" s="11" t="s">
        <v>64</v>
      </c>
      <c r="J9" s="14" t="s">
        <v>65</v>
      </c>
      <c r="K9" s="18">
        <v>40087</v>
      </c>
      <c r="L9" s="14">
        <v>42</v>
      </c>
      <c r="M9" s="15">
        <v>140655</v>
      </c>
      <c r="N9" s="15">
        <v>105487.5</v>
      </c>
      <c r="O9" s="15" t="s">
        <v>539</v>
      </c>
      <c r="P9" s="7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</row>
    <row r="10" spans="1:92" ht="102" x14ac:dyDescent="0.25">
      <c r="A10" s="60" t="s">
        <v>109</v>
      </c>
      <c r="B10" s="13" t="s">
        <v>110</v>
      </c>
      <c r="C10" s="13" t="s">
        <v>111</v>
      </c>
      <c r="D10" s="14" t="s">
        <v>3</v>
      </c>
      <c r="E10" s="14" t="s">
        <v>510</v>
      </c>
      <c r="F10" s="33" t="s">
        <v>4</v>
      </c>
      <c r="G10" s="12" t="s">
        <v>112</v>
      </c>
      <c r="H10" s="10" t="s">
        <v>113</v>
      </c>
      <c r="I10" s="11" t="s">
        <v>107</v>
      </c>
      <c r="J10" s="14" t="s">
        <v>108</v>
      </c>
      <c r="K10" s="18">
        <v>40330</v>
      </c>
      <c r="L10" s="14">
        <v>24</v>
      </c>
      <c r="M10" s="15">
        <v>59451</v>
      </c>
      <c r="N10" s="15">
        <v>59451</v>
      </c>
      <c r="O10" s="15" t="s">
        <v>540</v>
      </c>
      <c r="P10" s="7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</row>
    <row r="11" spans="1:92" ht="109.5" customHeight="1" x14ac:dyDescent="0.25">
      <c r="A11" s="60" t="s">
        <v>443</v>
      </c>
      <c r="B11" s="13" t="s">
        <v>444</v>
      </c>
      <c r="C11" s="13" t="s">
        <v>445</v>
      </c>
      <c r="D11" s="14" t="s">
        <v>3</v>
      </c>
      <c r="E11" s="14" t="s">
        <v>510</v>
      </c>
      <c r="F11" s="33" t="s">
        <v>4</v>
      </c>
      <c r="G11" s="12" t="s">
        <v>446</v>
      </c>
      <c r="H11" s="10" t="s">
        <v>442</v>
      </c>
      <c r="I11" s="11" t="s">
        <v>107</v>
      </c>
      <c r="J11" s="14" t="s">
        <v>448</v>
      </c>
      <c r="K11" s="18">
        <v>39448</v>
      </c>
      <c r="L11" s="14">
        <v>24</v>
      </c>
      <c r="M11" s="49">
        <v>298790</v>
      </c>
      <c r="N11" s="15">
        <v>298790</v>
      </c>
      <c r="O11" s="15" t="s">
        <v>581</v>
      </c>
      <c r="P11" s="7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</row>
    <row r="12" spans="1:92" ht="102" x14ac:dyDescent="0.25">
      <c r="A12" s="60" t="s">
        <v>103</v>
      </c>
      <c r="B12" s="13" t="s">
        <v>104</v>
      </c>
      <c r="C12" s="13" t="s">
        <v>105</v>
      </c>
      <c r="D12" s="14" t="s">
        <v>3</v>
      </c>
      <c r="E12" s="14" t="s">
        <v>510</v>
      </c>
      <c r="F12" s="33" t="s">
        <v>4</v>
      </c>
      <c r="G12" s="12" t="s">
        <v>94</v>
      </c>
      <c r="H12" s="10" t="s">
        <v>106</v>
      </c>
      <c r="I12" s="11" t="s">
        <v>107</v>
      </c>
      <c r="J12" s="14" t="s">
        <v>108</v>
      </c>
      <c r="K12" s="18">
        <v>40330</v>
      </c>
      <c r="L12" s="14">
        <v>24</v>
      </c>
      <c r="M12" s="15">
        <v>205300</v>
      </c>
      <c r="N12" s="15">
        <v>205300</v>
      </c>
      <c r="O12" s="15" t="s">
        <v>541</v>
      </c>
      <c r="P12" s="7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ht="48" customHeight="1" x14ac:dyDescent="0.25">
      <c r="A13" s="60" t="s">
        <v>436</v>
      </c>
      <c r="B13" s="13" t="s">
        <v>441</v>
      </c>
      <c r="C13" s="13" t="s">
        <v>439</v>
      </c>
      <c r="D13" s="14" t="s">
        <v>3</v>
      </c>
      <c r="E13" s="14" t="s">
        <v>510</v>
      </c>
      <c r="F13" s="33" t="s">
        <v>4</v>
      </c>
      <c r="G13" s="12" t="s">
        <v>438</v>
      </c>
      <c r="H13" s="10" t="s">
        <v>437</v>
      </c>
      <c r="I13" s="11" t="s">
        <v>440</v>
      </c>
      <c r="J13" s="14" t="s">
        <v>447</v>
      </c>
      <c r="K13" s="18">
        <v>39569</v>
      </c>
      <c r="L13" s="14">
        <v>24</v>
      </c>
      <c r="M13" s="49">
        <v>305799</v>
      </c>
      <c r="N13" s="49">
        <v>306799</v>
      </c>
      <c r="O13" s="15" t="s">
        <v>580</v>
      </c>
      <c r="P13" s="7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</row>
    <row r="14" spans="1:92" ht="48" customHeight="1" x14ac:dyDescent="0.25">
      <c r="A14" s="75" t="s">
        <v>513</v>
      </c>
      <c r="B14" s="56" t="s">
        <v>514</v>
      </c>
      <c r="C14" s="56" t="s">
        <v>515</v>
      </c>
      <c r="D14" s="57" t="s">
        <v>3</v>
      </c>
      <c r="E14" s="57" t="s">
        <v>519</v>
      </c>
      <c r="F14" s="59" t="s">
        <v>4</v>
      </c>
      <c r="G14" s="55" t="s">
        <v>516</v>
      </c>
      <c r="H14" s="53" t="s">
        <v>517</v>
      </c>
      <c r="I14" s="54" t="s">
        <v>518</v>
      </c>
      <c r="J14" s="57" t="s">
        <v>8</v>
      </c>
      <c r="K14" s="58">
        <v>39326</v>
      </c>
      <c r="L14" s="57">
        <v>27</v>
      </c>
      <c r="M14" s="67">
        <v>72753</v>
      </c>
      <c r="N14" s="67">
        <v>72753</v>
      </c>
      <c r="O14" s="63" t="s">
        <v>583</v>
      </c>
      <c r="P14" s="7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</row>
    <row r="15" spans="1:92" ht="25.5" x14ac:dyDescent="0.25">
      <c r="A15" s="60" t="s">
        <v>0</v>
      </c>
      <c r="B15" s="13" t="s">
        <v>1</v>
      </c>
      <c r="C15" s="13" t="s">
        <v>2</v>
      </c>
      <c r="D15" s="14" t="s">
        <v>3</v>
      </c>
      <c r="E15" s="33" t="s">
        <v>498</v>
      </c>
      <c r="F15" s="33" t="s">
        <v>4</v>
      </c>
      <c r="G15" s="12" t="s">
        <v>5</v>
      </c>
      <c r="H15" s="10" t="s">
        <v>6</v>
      </c>
      <c r="I15" s="11" t="s">
        <v>7</v>
      </c>
      <c r="J15" s="14" t="s">
        <v>8</v>
      </c>
      <c r="K15" s="18">
        <v>39539</v>
      </c>
      <c r="L15" s="14">
        <v>24</v>
      </c>
      <c r="M15" s="15">
        <v>48000</v>
      </c>
      <c r="N15" s="15">
        <v>48000</v>
      </c>
      <c r="O15" s="15">
        <v>48000</v>
      </c>
      <c r="P15" s="7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ht="45" customHeight="1" x14ac:dyDescent="0.25">
      <c r="A16" s="60" t="s">
        <v>383</v>
      </c>
      <c r="B16" s="13"/>
      <c r="C16" s="13" t="s">
        <v>387</v>
      </c>
      <c r="D16" s="14" t="s">
        <v>117</v>
      </c>
      <c r="E16" s="33" t="s">
        <v>223</v>
      </c>
      <c r="F16" s="33" t="s">
        <v>4</v>
      </c>
      <c r="G16" s="12" t="s">
        <v>384</v>
      </c>
      <c r="H16" s="10" t="s">
        <v>385</v>
      </c>
      <c r="I16" s="11" t="s">
        <v>386</v>
      </c>
      <c r="J16" s="14" t="s">
        <v>388</v>
      </c>
      <c r="K16" s="18">
        <v>41275</v>
      </c>
      <c r="L16" s="14">
        <v>48</v>
      </c>
      <c r="M16" s="15">
        <v>100700</v>
      </c>
      <c r="N16" s="15">
        <v>100700</v>
      </c>
      <c r="O16" s="63" t="s">
        <v>542</v>
      </c>
      <c r="P16" s="156" t="s">
        <v>426</v>
      </c>
      <c r="Q16" s="9"/>
      <c r="R16" s="9"/>
      <c r="S16" s="1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</row>
    <row r="17" spans="1:92" s="231" customFormat="1" ht="89.25" x14ac:dyDescent="0.25">
      <c r="A17" s="217" t="s">
        <v>91</v>
      </c>
      <c r="B17" s="218" t="s">
        <v>92</v>
      </c>
      <c r="C17" s="218" t="s">
        <v>93</v>
      </c>
      <c r="D17" s="219" t="s">
        <v>3</v>
      </c>
      <c r="E17" s="219" t="s">
        <v>537</v>
      </c>
      <c r="F17" s="220" t="s">
        <v>4</v>
      </c>
      <c r="G17" s="221" t="s">
        <v>94</v>
      </c>
      <c r="H17" s="222" t="s">
        <v>95</v>
      </c>
      <c r="I17" s="223" t="s">
        <v>96</v>
      </c>
      <c r="J17" s="219" t="s">
        <v>97</v>
      </c>
      <c r="K17" s="224">
        <v>40299</v>
      </c>
      <c r="L17" s="219">
        <v>48</v>
      </c>
      <c r="M17" s="225">
        <v>1635638</v>
      </c>
      <c r="N17" s="225">
        <v>1158733.6499999999</v>
      </c>
      <c r="O17" s="226" t="s">
        <v>573</v>
      </c>
      <c r="P17" s="227" t="s">
        <v>574</v>
      </c>
      <c r="Q17" s="228"/>
      <c r="R17" s="229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</row>
    <row r="18" spans="1:92" ht="39.75" customHeight="1" x14ac:dyDescent="0.25">
      <c r="A18" s="60" t="s">
        <v>377</v>
      </c>
      <c r="B18" s="13" t="s">
        <v>520</v>
      </c>
      <c r="C18" s="13" t="s">
        <v>382</v>
      </c>
      <c r="D18" s="14" t="s">
        <v>62</v>
      </c>
      <c r="E18" s="14" t="s">
        <v>220</v>
      </c>
      <c r="F18" s="33" t="s">
        <v>4</v>
      </c>
      <c r="G18" s="12" t="s">
        <v>381</v>
      </c>
      <c r="H18" s="10" t="s">
        <v>378</v>
      </c>
      <c r="I18" s="11" t="s">
        <v>380</v>
      </c>
      <c r="J18" s="14" t="s">
        <v>379</v>
      </c>
      <c r="K18" s="18">
        <v>39873</v>
      </c>
      <c r="L18" s="14">
        <v>30</v>
      </c>
      <c r="M18" s="15">
        <v>79380</v>
      </c>
      <c r="N18" s="15">
        <v>79380</v>
      </c>
      <c r="O18" s="63" t="s">
        <v>543</v>
      </c>
      <c r="P18" s="156" t="s">
        <v>427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</row>
    <row r="19" spans="1:92" ht="63.75" x14ac:dyDescent="0.25">
      <c r="A19" s="60" t="s">
        <v>177</v>
      </c>
      <c r="B19" s="13" t="s">
        <v>178</v>
      </c>
      <c r="C19" s="13" t="s">
        <v>179</v>
      </c>
      <c r="D19" s="14" t="s">
        <v>180</v>
      </c>
      <c r="E19" s="61" t="s">
        <v>536</v>
      </c>
      <c r="F19" s="33" t="s">
        <v>118</v>
      </c>
      <c r="G19" s="17" t="s">
        <v>181</v>
      </c>
      <c r="H19" s="10" t="s">
        <v>182</v>
      </c>
      <c r="I19" s="11" t="s">
        <v>183</v>
      </c>
      <c r="J19" s="14" t="s">
        <v>535</v>
      </c>
      <c r="K19" s="18">
        <v>40575</v>
      </c>
      <c r="L19" s="14">
        <v>48</v>
      </c>
      <c r="M19" s="15">
        <v>230298</v>
      </c>
      <c r="N19" s="64">
        <f>31680+182858</f>
        <v>214538</v>
      </c>
      <c r="O19" s="14" t="s">
        <v>530</v>
      </c>
      <c r="P19" s="7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ht="38.25" x14ac:dyDescent="0.25">
      <c r="A20" s="60" t="s">
        <v>202</v>
      </c>
      <c r="B20" s="13" t="s">
        <v>203</v>
      </c>
      <c r="C20" s="13" t="s">
        <v>204</v>
      </c>
      <c r="D20" s="14" t="s">
        <v>3</v>
      </c>
      <c r="E20" s="14" t="s">
        <v>498</v>
      </c>
      <c r="F20" s="33" t="s">
        <v>118</v>
      </c>
      <c r="G20" s="12" t="s">
        <v>94</v>
      </c>
      <c r="H20" s="10" t="s">
        <v>205</v>
      </c>
      <c r="I20" s="11" t="s">
        <v>195</v>
      </c>
      <c r="J20" s="14" t="s">
        <v>206</v>
      </c>
      <c r="K20" s="18">
        <v>40848</v>
      </c>
      <c r="L20" s="14">
        <v>36</v>
      </c>
      <c r="M20" s="19">
        <v>167695</v>
      </c>
      <c r="N20" s="19">
        <v>167695</v>
      </c>
      <c r="O20" s="19" t="s">
        <v>589</v>
      </c>
      <c r="P20" s="7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ht="114.75" x14ac:dyDescent="0.25">
      <c r="A21" s="60" t="s">
        <v>33</v>
      </c>
      <c r="B21" s="13" t="s">
        <v>34</v>
      </c>
      <c r="C21" s="13" t="s">
        <v>35</v>
      </c>
      <c r="D21" s="14" t="s">
        <v>3</v>
      </c>
      <c r="E21" s="14" t="s">
        <v>498</v>
      </c>
      <c r="F21" s="33" t="s">
        <v>4</v>
      </c>
      <c r="G21" s="12" t="s">
        <v>36</v>
      </c>
      <c r="H21" s="10" t="s">
        <v>37</v>
      </c>
      <c r="I21" s="11" t="s">
        <v>38</v>
      </c>
      <c r="J21" s="14" t="s">
        <v>39</v>
      </c>
      <c r="K21" s="18">
        <v>39873</v>
      </c>
      <c r="L21" s="14">
        <v>48</v>
      </c>
      <c r="M21" s="15">
        <v>43200</v>
      </c>
      <c r="N21" s="64">
        <v>11344.9</v>
      </c>
      <c r="O21" s="14" t="s">
        <v>582</v>
      </c>
      <c r="P21" s="7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ht="72" customHeight="1" x14ac:dyDescent="0.25">
      <c r="A22" s="60" t="s">
        <v>462</v>
      </c>
      <c r="B22" s="13" t="s">
        <v>467</v>
      </c>
      <c r="C22" s="13" t="s">
        <v>466</v>
      </c>
      <c r="D22" s="14" t="s">
        <v>126</v>
      </c>
      <c r="E22" s="14" t="s">
        <v>465</v>
      </c>
      <c r="F22" s="33" t="s">
        <v>4</v>
      </c>
      <c r="G22" s="12" t="s">
        <v>36</v>
      </c>
      <c r="H22" s="10" t="s">
        <v>463</v>
      </c>
      <c r="I22" s="11" t="s">
        <v>468</v>
      </c>
      <c r="J22" s="14" t="s">
        <v>464</v>
      </c>
      <c r="K22" s="18">
        <v>40575</v>
      </c>
      <c r="L22" s="14">
        <v>48</v>
      </c>
      <c r="M22" s="15">
        <v>136800</v>
      </c>
      <c r="N22" s="15">
        <v>136800</v>
      </c>
      <c r="O22" s="68" t="s">
        <v>544</v>
      </c>
      <c r="P22" s="7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</row>
    <row r="23" spans="1:92" s="231" customFormat="1" ht="47.25" customHeight="1" x14ac:dyDescent="0.25">
      <c r="A23" s="217" t="s">
        <v>429</v>
      </c>
      <c r="B23" s="218" t="s">
        <v>435</v>
      </c>
      <c r="C23" s="218" t="s">
        <v>449</v>
      </c>
      <c r="D23" s="219" t="s">
        <v>180</v>
      </c>
      <c r="E23" s="219" t="s">
        <v>497</v>
      </c>
      <c r="F23" s="220" t="s">
        <v>4</v>
      </c>
      <c r="G23" s="221" t="s">
        <v>431</v>
      </c>
      <c r="H23" s="222" t="s">
        <v>430</v>
      </c>
      <c r="I23" s="223" t="s">
        <v>432</v>
      </c>
      <c r="J23" s="219" t="s">
        <v>433</v>
      </c>
      <c r="K23" s="224">
        <v>41183</v>
      </c>
      <c r="L23" s="219">
        <v>60</v>
      </c>
      <c r="M23" s="225">
        <v>3019892</v>
      </c>
      <c r="N23" s="232">
        <v>1698977</v>
      </c>
      <c r="O23" s="219" t="s">
        <v>521</v>
      </c>
      <c r="P23" s="233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</row>
    <row r="24" spans="1:92" ht="28.5" x14ac:dyDescent="0.25">
      <c r="A24" s="60" t="s">
        <v>77</v>
      </c>
      <c r="B24" s="13" t="s">
        <v>78</v>
      </c>
      <c r="C24" s="13" t="s">
        <v>79</v>
      </c>
      <c r="D24" s="14" t="s">
        <v>3</v>
      </c>
      <c r="E24" s="14" t="s">
        <v>498</v>
      </c>
      <c r="F24" s="33" t="s">
        <v>4</v>
      </c>
      <c r="G24" s="12" t="s">
        <v>80</v>
      </c>
      <c r="H24" s="10" t="s">
        <v>81</v>
      </c>
      <c r="I24" s="11" t="s">
        <v>82</v>
      </c>
      <c r="J24" s="14" t="s">
        <v>83</v>
      </c>
      <c r="K24" s="18">
        <v>40179</v>
      </c>
      <c r="L24" s="14">
        <v>24</v>
      </c>
      <c r="M24" s="15">
        <v>50076</v>
      </c>
      <c r="N24" s="15">
        <v>5938.5</v>
      </c>
      <c r="O24" s="157" t="s">
        <v>584</v>
      </c>
      <c r="P24" s="7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ht="127.5" customHeight="1" x14ac:dyDescent="0.25">
      <c r="A25" s="60" t="s">
        <v>151</v>
      </c>
      <c r="B25" s="13" t="s">
        <v>152</v>
      </c>
      <c r="C25" s="13" t="s">
        <v>153</v>
      </c>
      <c r="D25" s="14" t="s">
        <v>3</v>
      </c>
      <c r="E25" s="14" t="s">
        <v>546</v>
      </c>
      <c r="F25" s="33" t="s">
        <v>118</v>
      </c>
      <c r="G25" s="12" t="s">
        <v>154</v>
      </c>
      <c r="H25" s="10" t="s">
        <v>155</v>
      </c>
      <c r="I25" s="11" t="s">
        <v>12</v>
      </c>
      <c r="J25" s="14" t="s">
        <v>156</v>
      </c>
      <c r="K25" s="18">
        <v>40513</v>
      </c>
      <c r="L25" s="14">
        <v>36</v>
      </c>
      <c r="M25" s="15">
        <v>361821</v>
      </c>
      <c r="N25" s="64">
        <v>213827</v>
      </c>
      <c r="O25" s="14" t="s">
        <v>545</v>
      </c>
      <c r="P25" s="158" t="s">
        <v>572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ht="51" x14ac:dyDescent="0.25">
      <c r="A26" s="66" t="s">
        <v>114</v>
      </c>
      <c r="B26" s="13" t="s">
        <v>115</v>
      </c>
      <c r="C26" s="13" t="s">
        <v>116</v>
      </c>
      <c r="D26" s="14" t="s">
        <v>117</v>
      </c>
      <c r="E26" s="14" t="s">
        <v>223</v>
      </c>
      <c r="F26" s="33" t="s">
        <v>118</v>
      </c>
      <c r="G26" s="12" t="s">
        <v>119</v>
      </c>
      <c r="H26" s="10" t="s">
        <v>120</v>
      </c>
      <c r="I26" s="11" t="s">
        <v>121</v>
      </c>
      <c r="J26" s="14" t="s">
        <v>122</v>
      </c>
      <c r="K26" s="18">
        <v>40330</v>
      </c>
      <c r="L26" s="14">
        <v>24</v>
      </c>
      <c r="M26" s="15">
        <v>166645.6</v>
      </c>
      <c r="N26" s="15">
        <v>166645.6</v>
      </c>
      <c r="O26" s="15" t="s">
        <v>547</v>
      </c>
      <c r="P26" s="7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s="245" customFormat="1" ht="45" customHeight="1" x14ac:dyDescent="0.25">
      <c r="A27" s="247" t="s">
        <v>451</v>
      </c>
      <c r="B27" s="248" t="s">
        <v>532</v>
      </c>
      <c r="C27" s="248" t="s">
        <v>452</v>
      </c>
      <c r="D27" s="249" t="s">
        <v>174</v>
      </c>
      <c r="E27" s="249" t="s">
        <v>533</v>
      </c>
      <c r="F27" s="250" t="s">
        <v>118</v>
      </c>
      <c r="G27" s="251" t="s">
        <v>453</v>
      </c>
      <c r="H27" s="252" t="s">
        <v>450</v>
      </c>
      <c r="I27" s="253" t="s">
        <v>52</v>
      </c>
      <c r="J27" s="249" t="s">
        <v>461</v>
      </c>
      <c r="K27" s="254">
        <v>39508</v>
      </c>
      <c r="L27" s="249">
        <v>48</v>
      </c>
      <c r="M27" s="255">
        <v>505011.19</v>
      </c>
      <c r="N27" s="256">
        <f>150002.26+40022</f>
        <v>190024.26</v>
      </c>
      <c r="O27" s="249" t="s">
        <v>534</v>
      </c>
      <c r="P27" s="257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</row>
    <row r="28" spans="1:92" ht="38.25" x14ac:dyDescent="0.25">
      <c r="A28" s="60" t="s">
        <v>123</v>
      </c>
      <c r="B28" s="13" t="s">
        <v>124</v>
      </c>
      <c r="C28" s="13" t="s">
        <v>125</v>
      </c>
      <c r="D28" s="14" t="s">
        <v>126</v>
      </c>
      <c r="E28" s="14" t="s">
        <v>224</v>
      </c>
      <c r="F28" s="33" t="s">
        <v>4</v>
      </c>
      <c r="G28" s="12" t="s">
        <v>127</v>
      </c>
      <c r="H28" s="10" t="s">
        <v>128</v>
      </c>
      <c r="I28" s="11" t="s">
        <v>12</v>
      </c>
      <c r="J28" s="14" t="s">
        <v>129</v>
      </c>
      <c r="K28" s="18">
        <v>40422</v>
      </c>
      <c r="L28" s="14">
        <v>36</v>
      </c>
      <c r="M28" s="15">
        <v>45000</v>
      </c>
      <c r="N28" s="15">
        <v>45000</v>
      </c>
      <c r="O28" s="15" t="s">
        <v>588</v>
      </c>
      <c r="P28" s="7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ht="63.75" customHeight="1" x14ac:dyDescent="0.25">
      <c r="A29" s="60" t="s">
        <v>479</v>
      </c>
      <c r="B29" s="13"/>
      <c r="C29" s="13" t="s">
        <v>481</v>
      </c>
      <c r="D29" s="14" t="s">
        <v>3</v>
      </c>
      <c r="E29" s="14" t="s">
        <v>222</v>
      </c>
      <c r="F29" s="33" t="s">
        <v>4</v>
      </c>
      <c r="G29" s="12" t="s">
        <v>483</v>
      </c>
      <c r="H29" s="10" t="s">
        <v>480</v>
      </c>
      <c r="I29" s="11" t="s">
        <v>482</v>
      </c>
      <c r="J29" s="46"/>
      <c r="K29" s="18">
        <v>39479</v>
      </c>
      <c r="L29" s="14">
        <v>60</v>
      </c>
      <c r="M29" s="49">
        <v>123000</v>
      </c>
      <c r="N29" s="15">
        <v>23000</v>
      </c>
      <c r="O29" s="14" t="s">
        <v>575</v>
      </c>
      <c r="P29" s="156" t="s">
        <v>484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</row>
    <row r="30" spans="1:92" ht="51" x14ac:dyDescent="0.25">
      <c r="A30" s="60" t="s">
        <v>131</v>
      </c>
      <c r="B30" s="13" t="s">
        <v>132</v>
      </c>
      <c r="C30" s="13" t="s">
        <v>133</v>
      </c>
      <c r="D30" s="14" t="s">
        <v>3</v>
      </c>
      <c r="E30" s="14" t="s">
        <v>531</v>
      </c>
      <c r="F30" s="33" t="s">
        <v>4</v>
      </c>
      <c r="G30" s="12" t="s">
        <v>94</v>
      </c>
      <c r="H30" s="10" t="s">
        <v>134</v>
      </c>
      <c r="I30" s="11" t="s">
        <v>7</v>
      </c>
      <c r="J30" s="14" t="s">
        <v>135</v>
      </c>
      <c r="K30" s="18">
        <v>40422</v>
      </c>
      <c r="L30" s="14">
        <v>24</v>
      </c>
      <c r="M30" s="64">
        <v>47810</v>
      </c>
      <c r="N30" s="64">
        <v>47810</v>
      </c>
      <c r="O30" s="14" t="s">
        <v>548</v>
      </c>
      <c r="P30" s="7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ht="38.25" x14ac:dyDescent="0.25">
      <c r="A31" s="60" t="s">
        <v>136</v>
      </c>
      <c r="B31" s="13" t="s">
        <v>137</v>
      </c>
      <c r="C31" s="13" t="s">
        <v>138</v>
      </c>
      <c r="D31" s="14" t="s">
        <v>3</v>
      </c>
      <c r="E31" s="14" t="s">
        <v>218</v>
      </c>
      <c r="F31" s="33" t="s">
        <v>4</v>
      </c>
      <c r="G31" s="12" t="s">
        <v>36</v>
      </c>
      <c r="H31" s="10" t="s">
        <v>139</v>
      </c>
      <c r="I31" s="11" t="s">
        <v>52</v>
      </c>
      <c r="J31" s="14" t="s">
        <v>140</v>
      </c>
      <c r="K31" s="18">
        <v>40452</v>
      </c>
      <c r="L31" s="14">
        <v>48</v>
      </c>
      <c r="M31" s="15">
        <v>12600</v>
      </c>
      <c r="N31" s="15">
        <v>12600</v>
      </c>
      <c r="O31" s="157" t="s">
        <v>549</v>
      </c>
      <c r="P31" s="159" t="s">
        <v>130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ht="38.25" x14ac:dyDescent="0.25">
      <c r="A32" s="60" t="s">
        <v>66</v>
      </c>
      <c r="B32" s="13" t="s">
        <v>67</v>
      </c>
      <c r="C32" s="13" t="s">
        <v>68</v>
      </c>
      <c r="D32" s="14" t="s">
        <v>69</v>
      </c>
      <c r="E32" s="14" t="s">
        <v>221</v>
      </c>
      <c r="F32" s="33" t="s">
        <v>4</v>
      </c>
      <c r="G32" s="12" t="s">
        <v>70</v>
      </c>
      <c r="H32" s="10" t="s">
        <v>71</v>
      </c>
      <c r="I32" s="11" t="s">
        <v>12</v>
      </c>
      <c r="J32" s="14" t="s">
        <v>72</v>
      </c>
      <c r="K32" s="18">
        <v>40118</v>
      </c>
      <c r="L32" s="14">
        <v>30</v>
      </c>
      <c r="M32" s="15">
        <v>37500</v>
      </c>
      <c r="N32" s="15">
        <v>37500</v>
      </c>
      <c r="O32" s="15" t="s">
        <v>550</v>
      </c>
      <c r="P32" s="7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ht="42" customHeight="1" x14ac:dyDescent="0.25">
      <c r="A33" s="60" t="s">
        <v>407</v>
      </c>
      <c r="B33" s="13" t="s">
        <v>409</v>
      </c>
      <c r="C33" s="48" t="s">
        <v>412</v>
      </c>
      <c r="D33" s="14" t="s">
        <v>126</v>
      </c>
      <c r="E33" s="14" t="s">
        <v>585</v>
      </c>
      <c r="F33" s="33" t="s">
        <v>4</v>
      </c>
      <c r="G33" s="12" t="s">
        <v>411</v>
      </c>
      <c r="H33" s="10" t="s">
        <v>410</v>
      </c>
      <c r="I33" s="11" t="s">
        <v>12</v>
      </c>
      <c r="J33" s="14" t="s">
        <v>408</v>
      </c>
      <c r="K33" s="18">
        <v>41306</v>
      </c>
      <c r="L33" s="14">
        <v>48</v>
      </c>
      <c r="M33" s="49">
        <v>885897.33</v>
      </c>
      <c r="N33" s="49">
        <v>885897.33</v>
      </c>
      <c r="O33" s="15" t="s">
        <v>551</v>
      </c>
      <c r="P33" s="7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</row>
    <row r="34" spans="1:92" ht="69.75" customHeight="1" x14ac:dyDescent="0.25">
      <c r="A34" s="60" t="s">
        <v>491</v>
      </c>
      <c r="B34" s="13" t="s">
        <v>496</v>
      </c>
      <c r="C34" s="48" t="s">
        <v>492</v>
      </c>
      <c r="D34" s="14" t="s">
        <v>180</v>
      </c>
      <c r="E34" s="14" t="s">
        <v>586</v>
      </c>
      <c r="F34" s="33" t="s">
        <v>4</v>
      </c>
      <c r="G34" s="12" t="s">
        <v>411</v>
      </c>
      <c r="H34" s="10" t="s">
        <v>494</v>
      </c>
      <c r="I34" s="11" t="s">
        <v>493</v>
      </c>
      <c r="J34" s="14" t="s">
        <v>495</v>
      </c>
      <c r="K34" s="18">
        <v>41000</v>
      </c>
      <c r="L34" s="14">
        <v>48</v>
      </c>
      <c r="M34" s="49">
        <v>423493</v>
      </c>
      <c r="N34" s="15">
        <v>153997</v>
      </c>
      <c r="O34" s="15" t="s">
        <v>587</v>
      </c>
      <c r="P34" s="156" t="s">
        <v>484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</row>
    <row r="35" spans="1:92" ht="89.25" x14ac:dyDescent="0.25">
      <c r="A35" s="60" t="s">
        <v>184</v>
      </c>
      <c r="B35" s="13" t="s">
        <v>185</v>
      </c>
      <c r="C35" s="13">
        <v>283562</v>
      </c>
      <c r="D35" s="14" t="s">
        <v>3</v>
      </c>
      <c r="E35" s="14" t="s">
        <v>511</v>
      </c>
      <c r="F35" s="33" t="s">
        <v>118</v>
      </c>
      <c r="G35" s="12" t="s">
        <v>186</v>
      </c>
      <c r="H35" s="10" t="s">
        <v>187</v>
      </c>
      <c r="I35" s="11" t="s">
        <v>188</v>
      </c>
      <c r="J35" s="14" t="s">
        <v>189</v>
      </c>
      <c r="K35" s="18">
        <v>40725</v>
      </c>
      <c r="L35" s="14">
        <v>42</v>
      </c>
      <c r="M35" s="15">
        <v>337404</v>
      </c>
      <c r="N35" s="64">
        <v>288242</v>
      </c>
      <c r="O35" s="14" t="s">
        <v>523</v>
      </c>
      <c r="P35" s="7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89.25" x14ac:dyDescent="0.25">
      <c r="A36" s="60" t="s">
        <v>54</v>
      </c>
      <c r="B36" s="13" t="s">
        <v>55</v>
      </c>
      <c r="C36" s="13" t="s">
        <v>56</v>
      </c>
      <c r="D36" s="14" t="s">
        <v>28</v>
      </c>
      <c r="E36" s="14" t="s">
        <v>219</v>
      </c>
      <c r="F36" s="33" t="s">
        <v>4</v>
      </c>
      <c r="G36" s="12" t="s">
        <v>21</v>
      </c>
      <c r="H36" s="10" t="s">
        <v>57</v>
      </c>
      <c r="I36" s="11" t="s">
        <v>58</v>
      </c>
      <c r="J36" s="14" t="s">
        <v>59</v>
      </c>
      <c r="K36" s="18">
        <v>40087</v>
      </c>
      <c r="L36" s="14">
        <v>36</v>
      </c>
      <c r="M36" s="15">
        <v>484332</v>
      </c>
      <c r="N36" s="15">
        <v>484332</v>
      </c>
      <c r="O36" s="15" t="s">
        <v>552</v>
      </c>
      <c r="P36" s="7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51" x14ac:dyDescent="0.25">
      <c r="A37" s="60" t="s">
        <v>164</v>
      </c>
      <c r="B37" s="13" t="s">
        <v>165</v>
      </c>
      <c r="C37" s="13" t="s">
        <v>166</v>
      </c>
      <c r="D37" s="14" t="s">
        <v>28</v>
      </c>
      <c r="E37" s="14" t="s">
        <v>219</v>
      </c>
      <c r="F37" s="33" t="s">
        <v>4</v>
      </c>
      <c r="G37" s="12" t="s">
        <v>167</v>
      </c>
      <c r="H37" s="10" t="s">
        <v>168</v>
      </c>
      <c r="I37" s="11" t="s">
        <v>169</v>
      </c>
      <c r="J37" s="20" t="s">
        <v>170</v>
      </c>
      <c r="K37" s="18">
        <v>40544</v>
      </c>
      <c r="L37" s="14">
        <v>60</v>
      </c>
      <c r="M37" s="15">
        <v>339273</v>
      </c>
      <c r="N37" s="15">
        <v>339273</v>
      </c>
      <c r="O37" s="15" t="s">
        <v>553</v>
      </c>
      <c r="P37" s="7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38.25" x14ac:dyDescent="0.25">
      <c r="A38" s="60" t="s">
        <v>25</v>
      </c>
      <c r="B38" s="13" t="s">
        <v>26</v>
      </c>
      <c r="C38" s="13" t="s">
        <v>27</v>
      </c>
      <c r="D38" s="14" t="s">
        <v>28</v>
      </c>
      <c r="E38" s="14" t="s">
        <v>219</v>
      </c>
      <c r="F38" s="33" t="s">
        <v>4</v>
      </c>
      <c r="G38" s="12" t="s">
        <v>29</v>
      </c>
      <c r="H38" s="10" t="s">
        <v>30</v>
      </c>
      <c r="I38" s="11" t="s">
        <v>31</v>
      </c>
      <c r="J38" s="14" t="s">
        <v>32</v>
      </c>
      <c r="K38" s="18">
        <v>39814</v>
      </c>
      <c r="L38" s="14">
        <v>36</v>
      </c>
      <c r="M38" s="15">
        <v>123665</v>
      </c>
      <c r="N38" s="15">
        <v>123665</v>
      </c>
      <c r="O38" s="15" t="s">
        <v>554</v>
      </c>
      <c r="P38" s="7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ht="76.5" x14ac:dyDescent="0.25">
      <c r="A39" s="60" t="s">
        <v>40</v>
      </c>
      <c r="B39" s="13" t="s">
        <v>41</v>
      </c>
      <c r="C39" s="13">
        <v>232612</v>
      </c>
      <c r="D39" s="14" t="s">
        <v>3</v>
      </c>
      <c r="E39" s="14" t="s">
        <v>576</v>
      </c>
      <c r="F39" s="33"/>
      <c r="G39" s="12" t="s">
        <v>42</v>
      </c>
      <c r="H39" s="10" t="s">
        <v>43</v>
      </c>
      <c r="I39" s="11" t="s">
        <v>44</v>
      </c>
      <c r="J39" s="14" t="s">
        <v>45</v>
      </c>
      <c r="K39" s="18">
        <v>39873</v>
      </c>
      <c r="L39" s="14">
        <v>48</v>
      </c>
      <c r="M39" s="15">
        <v>618960</v>
      </c>
      <c r="N39" s="15">
        <v>63327</v>
      </c>
      <c r="O39" s="74" t="s">
        <v>577</v>
      </c>
      <c r="P39" s="156" t="s">
        <v>163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ht="51" x14ac:dyDescent="0.25">
      <c r="A40" s="60" t="s">
        <v>197</v>
      </c>
      <c r="B40" s="13" t="s">
        <v>198</v>
      </c>
      <c r="C40" s="13" t="s">
        <v>199</v>
      </c>
      <c r="D40" s="14" t="s">
        <v>117</v>
      </c>
      <c r="E40" s="14" t="s">
        <v>223</v>
      </c>
      <c r="F40" s="33" t="s">
        <v>118</v>
      </c>
      <c r="G40" s="12" t="s">
        <v>11</v>
      </c>
      <c r="H40" s="10" t="s">
        <v>200</v>
      </c>
      <c r="I40" s="11" t="s">
        <v>12</v>
      </c>
      <c r="J40" s="14" t="s">
        <v>122</v>
      </c>
      <c r="K40" s="18">
        <v>40817</v>
      </c>
      <c r="L40" s="14">
        <v>24</v>
      </c>
      <c r="M40" s="15">
        <v>116406</v>
      </c>
      <c r="N40" s="15">
        <v>116406</v>
      </c>
      <c r="O40" s="15" t="s">
        <v>555</v>
      </c>
      <c r="P40" s="7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51" x14ac:dyDescent="0.25">
      <c r="A41" s="60" t="s">
        <v>171</v>
      </c>
      <c r="B41" s="13" t="s">
        <v>172</v>
      </c>
      <c r="C41" s="13" t="s">
        <v>173</v>
      </c>
      <c r="D41" s="14" t="s">
        <v>174</v>
      </c>
      <c r="E41" s="14" t="s">
        <v>225</v>
      </c>
      <c r="F41" s="33" t="s">
        <v>4</v>
      </c>
      <c r="G41" s="12" t="s">
        <v>144</v>
      </c>
      <c r="H41" s="10" t="s">
        <v>175</v>
      </c>
      <c r="I41" s="11" t="s">
        <v>12</v>
      </c>
      <c r="J41" s="14" t="s">
        <v>176</v>
      </c>
      <c r="K41" s="18">
        <v>40544</v>
      </c>
      <c r="L41" s="14">
        <v>36</v>
      </c>
      <c r="M41" s="15">
        <v>592680</v>
      </c>
      <c r="N41" s="15">
        <v>592680</v>
      </c>
      <c r="O41" s="15" t="s">
        <v>556</v>
      </c>
      <c r="P41" s="7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ht="51" x14ac:dyDescent="0.25">
      <c r="A42" s="60" t="s">
        <v>141</v>
      </c>
      <c r="B42" s="13" t="s">
        <v>142</v>
      </c>
      <c r="C42" s="13" t="s">
        <v>143</v>
      </c>
      <c r="D42" s="14" t="s">
        <v>117</v>
      </c>
      <c r="E42" s="14" t="s">
        <v>223</v>
      </c>
      <c r="F42" s="33" t="s">
        <v>118</v>
      </c>
      <c r="G42" s="12" t="s">
        <v>144</v>
      </c>
      <c r="H42" s="10" t="s">
        <v>145</v>
      </c>
      <c r="I42" s="11" t="s">
        <v>12</v>
      </c>
      <c r="J42" s="14" t="s">
        <v>122</v>
      </c>
      <c r="K42" s="18">
        <v>40483</v>
      </c>
      <c r="L42" s="14">
        <v>60</v>
      </c>
      <c r="M42" s="15">
        <v>1133600</v>
      </c>
      <c r="N42" s="15">
        <v>1133600</v>
      </c>
      <c r="O42" s="15" t="s">
        <v>557</v>
      </c>
      <c r="P42" s="7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ht="44.25" customHeight="1" x14ac:dyDescent="0.25">
      <c r="A43" s="60" t="s">
        <v>415</v>
      </c>
      <c r="B43" s="13" t="s">
        <v>421</v>
      </c>
      <c r="C43" s="13" t="s">
        <v>422</v>
      </c>
      <c r="D43" s="14" t="s">
        <v>126</v>
      </c>
      <c r="E43" s="14" t="s">
        <v>224</v>
      </c>
      <c r="F43" s="33" t="s">
        <v>4</v>
      </c>
      <c r="G43" s="12" t="s">
        <v>423</v>
      </c>
      <c r="H43" s="10" t="s">
        <v>420</v>
      </c>
      <c r="I43" s="11" t="s">
        <v>12</v>
      </c>
      <c r="J43" s="14" t="s">
        <v>417</v>
      </c>
      <c r="K43" s="18">
        <v>41247</v>
      </c>
      <c r="L43" s="14">
        <v>24</v>
      </c>
      <c r="M43" s="49">
        <v>193594</v>
      </c>
      <c r="N43" s="49">
        <v>193594</v>
      </c>
      <c r="O43" s="15" t="s">
        <v>558</v>
      </c>
      <c r="P43" s="71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</row>
    <row r="44" spans="1:92" s="245" customFormat="1" ht="44.25" customHeight="1" x14ac:dyDescent="0.25">
      <c r="A44" s="259" t="s">
        <v>469</v>
      </c>
      <c r="B44" s="248" t="s">
        <v>559</v>
      </c>
      <c r="C44" s="248" t="s">
        <v>470</v>
      </c>
      <c r="D44" s="249" t="s">
        <v>3</v>
      </c>
      <c r="E44" s="249" t="s">
        <v>525</v>
      </c>
      <c r="F44" s="250" t="s">
        <v>4</v>
      </c>
      <c r="G44" s="251" t="s">
        <v>471</v>
      </c>
      <c r="H44" s="252" t="s">
        <v>473</v>
      </c>
      <c r="I44" s="253" t="s">
        <v>52</v>
      </c>
      <c r="J44" s="249" t="s">
        <v>472</v>
      </c>
      <c r="K44" s="254">
        <v>41334</v>
      </c>
      <c r="L44" s="249">
        <v>36</v>
      </c>
      <c r="M44" s="255" t="s">
        <v>522</v>
      </c>
      <c r="N44" s="256">
        <v>37300</v>
      </c>
      <c r="O44" s="249" t="s">
        <v>524</v>
      </c>
      <c r="P44" s="260" t="s">
        <v>578</v>
      </c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</row>
    <row r="45" spans="1:92" ht="44.25" customHeight="1" x14ac:dyDescent="0.25">
      <c r="A45" s="60" t="s">
        <v>486</v>
      </c>
      <c r="B45" s="13" t="s">
        <v>560</v>
      </c>
      <c r="C45" s="13" t="s">
        <v>488</v>
      </c>
      <c r="D45" s="14" t="s">
        <v>3</v>
      </c>
      <c r="E45" s="14" t="s">
        <v>222</v>
      </c>
      <c r="F45" s="33" t="s">
        <v>4</v>
      </c>
      <c r="G45" s="12" t="s">
        <v>487</v>
      </c>
      <c r="H45" s="10" t="s">
        <v>485</v>
      </c>
      <c r="I45" s="11" t="s">
        <v>489</v>
      </c>
      <c r="J45" s="14" t="s">
        <v>490</v>
      </c>
      <c r="K45" s="18">
        <v>40513</v>
      </c>
      <c r="L45" s="14">
        <v>36</v>
      </c>
      <c r="M45" s="49">
        <v>298522</v>
      </c>
      <c r="N45" s="15">
        <v>61000</v>
      </c>
      <c r="O45" s="155" t="s">
        <v>561</v>
      </c>
      <c r="P45" s="71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</row>
    <row r="46" spans="1:92" ht="38.25" x14ac:dyDescent="0.25">
      <c r="A46" s="60" t="s">
        <v>157</v>
      </c>
      <c r="B46" s="13" t="s">
        <v>158</v>
      </c>
      <c r="C46" s="13" t="s">
        <v>159</v>
      </c>
      <c r="D46" s="14" t="s">
        <v>28</v>
      </c>
      <c r="E46" s="14" t="s">
        <v>219</v>
      </c>
      <c r="F46" s="33" t="s">
        <v>4</v>
      </c>
      <c r="G46" s="12" t="s">
        <v>160</v>
      </c>
      <c r="H46" s="10" t="s">
        <v>161</v>
      </c>
      <c r="I46" s="11" t="s">
        <v>12</v>
      </c>
      <c r="J46" s="14" t="s">
        <v>162</v>
      </c>
      <c r="K46" s="18">
        <v>40544</v>
      </c>
      <c r="L46" s="14">
        <v>42</v>
      </c>
      <c r="M46" s="15">
        <v>253421</v>
      </c>
      <c r="N46" s="15">
        <v>253421</v>
      </c>
      <c r="O46" s="15" t="s">
        <v>562</v>
      </c>
      <c r="P46" s="7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49.5" customHeight="1" x14ac:dyDescent="0.25">
      <c r="A47" s="60" t="s">
        <v>454</v>
      </c>
      <c r="B47" s="13" t="s">
        <v>457</v>
      </c>
      <c r="C47" s="13" t="s">
        <v>459</v>
      </c>
      <c r="D47" s="14" t="s">
        <v>174</v>
      </c>
      <c r="E47" s="14" t="s">
        <v>225</v>
      </c>
      <c r="F47" s="33" t="s">
        <v>4</v>
      </c>
      <c r="G47" s="12" t="s">
        <v>458</v>
      </c>
      <c r="H47" s="10" t="s">
        <v>455</v>
      </c>
      <c r="I47" s="11" t="s">
        <v>460</v>
      </c>
      <c r="J47" s="14" t="s">
        <v>456</v>
      </c>
      <c r="K47" s="18">
        <v>41275</v>
      </c>
      <c r="L47" s="14">
        <v>48</v>
      </c>
      <c r="M47" s="49">
        <v>276402.15000000002</v>
      </c>
      <c r="N47" s="49">
        <v>276402.15000000002</v>
      </c>
      <c r="O47" s="15" t="s">
        <v>563</v>
      </c>
      <c r="P47" s="7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</row>
    <row r="48" spans="1:92" ht="38.25" x14ac:dyDescent="0.25">
      <c r="A48" s="60" t="s">
        <v>98</v>
      </c>
      <c r="B48" s="13" t="s">
        <v>99</v>
      </c>
      <c r="C48" s="13" t="s">
        <v>100</v>
      </c>
      <c r="D48" s="14" t="s">
        <v>3</v>
      </c>
      <c r="E48" s="14" t="s">
        <v>512</v>
      </c>
      <c r="F48" s="33" t="s">
        <v>4</v>
      </c>
      <c r="G48" s="12" t="s">
        <v>94</v>
      </c>
      <c r="H48" s="10" t="s">
        <v>101</v>
      </c>
      <c r="I48" s="11" t="s">
        <v>12</v>
      </c>
      <c r="J48" s="14" t="s">
        <v>102</v>
      </c>
      <c r="K48" s="18">
        <v>40330</v>
      </c>
      <c r="L48" s="14">
        <v>24</v>
      </c>
      <c r="M48" s="15">
        <v>470043</v>
      </c>
      <c r="N48" s="15">
        <v>334826</v>
      </c>
      <c r="O48" s="15" t="s">
        <v>564</v>
      </c>
      <c r="P48" s="156" t="s">
        <v>163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45.75" customHeight="1" x14ac:dyDescent="0.25">
      <c r="A49" s="60" t="s">
        <v>474</v>
      </c>
      <c r="B49" s="13" t="s">
        <v>477</v>
      </c>
      <c r="C49" s="13" t="s">
        <v>476</v>
      </c>
      <c r="D49" s="14" t="s">
        <v>3</v>
      </c>
      <c r="E49" s="14" t="s">
        <v>525</v>
      </c>
      <c r="F49" s="33" t="s">
        <v>4</v>
      </c>
      <c r="G49" s="12" t="s">
        <v>50</v>
      </c>
      <c r="H49" s="10" t="s">
        <v>475</v>
      </c>
      <c r="I49" s="11" t="s">
        <v>52</v>
      </c>
      <c r="J49" s="14" t="s">
        <v>478</v>
      </c>
      <c r="K49" s="18">
        <v>41275</v>
      </c>
      <c r="L49" s="14">
        <v>36</v>
      </c>
      <c r="M49" s="49">
        <v>55605.279999999999</v>
      </c>
      <c r="N49" s="15">
        <v>1200</v>
      </c>
      <c r="O49" s="15" t="s">
        <v>565</v>
      </c>
      <c r="P49" s="71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</row>
    <row r="50" spans="1:92" ht="56.25" customHeight="1" x14ac:dyDescent="0.25">
      <c r="A50" s="60" t="s">
        <v>413</v>
      </c>
      <c r="B50" s="13" t="s">
        <v>526</v>
      </c>
      <c r="C50" s="13" t="s">
        <v>419</v>
      </c>
      <c r="D50" s="14" t="s">
        <v>126</v>
      </c>
      <c r="E50" s="14" t="s">
        <v>224</v>
      </c>
      <c r="F50" s="33" t="s">
        <v>4</v>
      </c>
      <c r="G50" s="12" t="s">
        <v>414</v>
      </c>
      <c r="H50" s="10" t="s">
        <v>418</v>
      </c>
      <c r="I50" s="11" t="s">
        <v>12</v>
      </c>
      <c r="J50" s="14" t="s">
        <v>416</v>
      </c>
      <c r="K50" s="18">
        <v>41091</v>
      </c>
      <c r="L50" s="14">
        <v>24</v>
      </c>
      <c r="M50" s="49">
        <v>193594</v>
      </c>
      <c r="N50" s="49">
        <v>193594</v>
      </c>
      <c r="O50" s="15" t="s">
        <v>558</v>
      </c>
      <c r="P50" s="156" t="s">
        <v>428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</row>
    <row r="51" spans="1:92" ht="38.25" x14ac:dyDescent="0.25">
      <c r="A51" s="60" t="s">
        <v>18</v>
      </c>
      <c r="B51" s="13" t="s">
        <v>19</v>
      </c>
      <c r="C51" s="13" t="s">
        <v>20</v>
      </c>
      <c r="D51" s="14" t="s">
        <v>3</v>
      </c>
      <c r="E51" s="14" t="s">
        <v>527</v>
      </c>
      <c r="F51" s="33" t="s">
        <v>4</v>
      </c>
      <c r="G51" s="12" t="s">
        <v>21</v>
      </c>
      <c r="H51" s="10" t="s">
        <v>22</v>
      </c>
      <c r="I51" s="11" t="s">
        <v>23</v>
      </c>
      <c r="J51" s="14" t="s">
        <v>24</v>
      </c>
      <c r="K51" s="18">
        <v>39814</v>
      </c>
      <c r="L51" s="14">
        <v>36</v>
      </c>
      <c r="M51" s="15">
        <v>233000</v>
      </c>
      <c r="N51" s="49">
        <v>175000</v>
      </c>
      <c r="O51" s="15" t="s">
        <v>566</v>
      </c>
      <c r="P51" s="156" t="s">
        <v>201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51.75" thickBot="1" x14ac:dyDescent="0.3">
      <c r="A52" s="65" t="s">
        <v>84</v>
      </c>
      <c r="B52" s="21" t="s">
        <v>85</v>
      </c>
      <c r="C52" s="21" t="s">
        <v>86</v>
      </c>
      <c r="D52" s="22" t="s">
        <v>28</v>
      </c>
      <c r="E52" s="22" t="s">
        <v>219</v>
      </c>
      <c r="F52" s="34" t="s">
        <v>4</v>
      </c>
      <c r="G52" s="23" t="s">
        <v>87</v>
      </c>
      <c r="H52" s="24" t="s">
        <v>88</v>
      </c>
      <c r="I52" s="25" t="s">
        <v>89</v>
      </c>
      <c r="J52" s="22" t="s">
        <v>90</v>
      </c>
      <c r="K52" s="26">
        <v>40179</v>
      </c>
      <c r="L52" s="22">
        <v>27</v>
      </c>
      <c r="M52" s="45">
        <v>66612</v>
      </c>
      <c r="N52" s="45">
        <v>66612</v>
      </c>
      <c r="O52" s="45" t="s">
        <v>567</v>
      </c>
      <c r="P52" s="72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x14ac:dyDescent="0.25">
      <c r="M53" s="70">
        <f>SUM(M2:M52)</f>
        <v>16859112.009999998</v>
      </c>
      <c r="N53" s="52">
        <f>SUM(N2:N52)</f>
        <v>12248497.799999999</v>
      </c>
    </row>
  </sheetData>
  <autoFilter ref="A1:M53">
    <sortState ref="A2:M34">
      <sortCondition ref="A1:A34"/>
    </sortState>
  </autoFilter>
  <hyperlinks>
    <hyperlink ref="A26" r:id="rId1"/>
  </hyperlinks>
  <printOptions horizontalCentered="1" verticalCentered="1"/>
  <pageMargins left="0.25" right="0.25" top="0.75" bottom="0.75" header="0.3" footer="0.3"/>
  <pageSetup paperSize="9" scale="36" fitToHeight="0" orientation="portrait" r:id="rId2"/>
  <headerFooter>
    <oddHeader>&amp;C&amp;"+,Normal"&amp;26FP7 - PILOTE DR</oddHeader>
  </headerFooter>
  <rowBreaks count="1" manualBreakCount="1">
    <brk id="2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1"/>
  <sheetViews>
    <sheetView zoomScale="85" zoomScaleNormal="85" zoomScalePageLayoutView="40" workbookViewId="0">
      <pane xSplit="2" topLeftCell="C1" activePane="topRight" state="frozen"/>
      <selection activeCell="A33" sqref="A33"/>
      <selection pane="topRight"/>
    </sheetView>
  </sheetViews>
  <sheetFormatPr baseColWidth="10" defaultRowHeight="15" x14ac:dyDescent="0.25"/>
  <cols>
    <col min="1" max="1" width="7" style="76" customWidth="1"/>
    <col min="2" max="2" width="17.140625" style="76" customWidth="1"/>
    <col min="3" max="3" width="16.42578125" style="76" customWidth="1"/>
    <col min="4" max="4" width="16.85546875" style="183" customWidth="1"/>
    <col min="5" max="5" width="16" style="76" customWidth="1"/>
    <col min="6" max="6" width="16.5703125" style="76" customWidth="1"/>
    <col min="7" max="7" width="14.140625" style="76" bestFit="1" customWidth="1"/>
    <col min="8" max="8" width="15.28515625" style="76" customWidth="1"/>
    <col min="9" max="9" width="15.28515625" style="76" bestFit="1" customWidth="1"/>
    <col min="10" max="10" width="17" style="76" customWidth="1"/>
    <col min="11" max="11" width="17.28515625" style="76" bestFit="1" customWidth="1"/>
    <col min="12" max="12" width="15.28515625" style="161" bestFit="1" customWidth="1"/>
    <col min="13" max="13" width="17.85546875" style="76" customWidth="1"/>
    <col min="14" max="14" width="15.28515625" style="76" bestFit="1" customWidth="1"/>
    <col min="15" max="15" width="16.140625" style="76" customWidth="1"/>
    <col min="16" max="16" width="15.28515625" style="195" bestFit="1" customWidth="1"/>
    <col min="17" max="18" width="15.28515625" style="76" bestFit="1" customWidth="1"/>
    <col min="19" max="19" width="14.140625" style="76" bestFit="1" customWidth="1"/>
    <col min="20" max="20" width="17.28515625" style="76" bestFit="1" customWidth="1"/>
    <col min="21" max="21" width="14.140625" style="76" bestFit="1" customWidth="1"/>
    <col min="22" max="22" width="15.28515625" style="76" bestFit="1" customWidth="1"/>
    <col min="23" max="23" width="17.28515625" style="76" bestFit="1" customWidth="1"/>
    <col min="24" max="24" width="15.28515625" style="76" bestFit="1" customWidth="1"/>
    <col min="25" max="25" width="18.42578125" style="76" bestFit="1" customWidth="1"/>
    <col min="26" max="26" width="20.5703125" style="76" customWidth="1"/>
    <col min="27" max="16384" width="11.42578125" style="76"/>
  </cols>
  <sheetData>
    <row r="1" spans="1:26" ht="24" customHeight="1" thickBot="1" x14ac:dyDescent="0.3"/>
    <row r="2" spans="1:26" ht="30" customHeight="1" thickBot="1" x14ac:dyDescent="0.3">
      <c r="A2" s="77"/>
      <c r="B2" s="78" t="s">
        <v>207</v>
      </c>
      <c r="C2" s="79" t="s">
        <v>224</v>
      </c>
      <c r="D2" s="184" t="s">
        <v>597</v>
      </c>
      <c r="E2" s="79" t="s">
        <v>225</v>
      </c>
      <c r="F2" s="79" t="s">
        <v>220</v>
      </c>
      <c r="G2" s="79" t="s">
        <v>222</v>
      </c>
      <c r="H2" s="80" t="s">
        <v>498</v>
      </c>
      <c r="I2" s="79" t="s">
        <v>499</v>
      </c>
      <c r="J2" s="79" t="s">
        <v>219</v>
      </c>
      <c r="K2" s="79" t="s">
        <v>218</v>
      </c>
      <c r="L2" s="162" t="s">
        <v>376</v>
      </c>
      <c r="M2" s="79" t="s">
        <v>371</v>
      </c>
      <c r="N2" s="80" t="s">
        <v>367</v>
      </c>
      <c r="O2" s="79" t="s">
        <v>223</v>
      </c>
      <c r="P2" s="196" t="s">
        <v>500</v>
      </c>
      <c r="Q2" s="79" t="s">
        <v>501</v>
      </c>
      <c r="R2" s="79" t="s">
        <v>502</v>
      </c>
      <c r="S2" s="80" t="s">
        <v>465</v>
      </c>
      <c r="T2" s="79" t="s">
        <v>374</v>
      </c>
      <c r="U2" s="79" t="s">
        <v>503</v>
      </c>
      <c r="V2" s="80" t="s">
        <v>505</v>
      </c>
      <c r="W2" s="79" t="s">
        <v>373</v>
      </c>
      <c r="X2" s="79" t="s">
        <v>504</v>
      </c>
      <c r="Y2" s="81" t="s">
        <v>508</v>
      </c>
      <c r="Z2" s="127" t="s">
        <v>369</v>
      </c>
    </row>
    <row r="3" spans="1:26" ht="30" customHeight="1" x14ac:dyDescent="0.25">
      <c r="A3" s="261" t="s">
        <v>594</v>
      </c>
      <c r="B3" s="172" t="s">
        <v>359</v>
      </c>
      <c r="C3" s="173"/>
      <c r="D3" s="185"/>
      <c r="E3" s="173"/>
      <c r="F3" s="173">
        <v>20000</v>
      </c>
      <c r="G3" s="173"/>
      <c r="H3" s="174"/>
      <c r="I3" s="173"/>
      <c r="J3" s="173">
        <v>31000</v>
      </c>
      <c r="K3" s="173"/>
      <c r="L3" s="175">
        <v>32000</v>
      </c>
      <c r="M3" s="173">
        <v>176691.82</v>
      </c>
      <c r="N3" s="174">
        <v>34310.559999999998</v>
      </c>
      <c r="O3" s="173">
        <v>237880</v>
      </c>
      <c r="P3" s="197"/>
      <c r="Q3" s="173"/>
      <c r="R3" s="173">
        <v>4000</v>
      </c>
      <c r="S3" s="174">
        <v>46000</v>
      </c>
      <c r="T3" s="173">
        <v>27000</v>
      </c>
      <c r="U3" s="173"/>
      <c r="V3" s="174">
        <v>121308.18</v>
      </c>
      <c r="W3" s="173"/>
      <c r="X3" s="173"/>
      <c r="Y3" s="82">
        <f t="shared" ref="Y3:Y33" si="0">SUM(C3:X3)</f>
        <v>730190.56</v>
      </c>
      <c r="Z3" s="122"/>
    </row>
    <row r="4" spans="1:26" ht="30" customHeight="1" x14ac:dyDescent="0.25">
      <c r="A4" s="262"/>
      <c r="B4" s="176" t="s">
        <v>292</v>
      </c>
      <c r="C4" s="173"/>
      <c r="D4" s="185"/>
      <c r="E4" s="173">
        <v>72500</v>
      </c>
      <c r="F4" s="173"/>
      <c r="G4" s="173"/>
      <c r="H4" s="174"/>
      <c r="I4" s="173"/>
      <c r="J4" s="173">
        <v>100000</v>
      </c>
      <c r="K4" s="173">
        <v>50000</v>
      </c>
      <c r="L4" s="175"/>
      <c r="M4" s="173"/>
      <c r="N4" s="174"/>
      <c r="O4" s="173"/>
      <c r="P4" s="197"/>
      <c r="Q4" s="173">
        <v>62500</v>
      </c>
      <c r="R4" s="173"/>
      <c r="S4" s="174"/>
      <c r="T4" s="173"/>
      <c r="U4" s="173"/>
      <c r="V4" s="174"/>
      <c r="W4" s="173"/>
      <c r="X4" s="173"/>
      <c r="Y4" s="82">
        <f t="shared" si="0"/>
        <v>285000</v>
      </c>
      <c r="Z4" s="123"/>
    </row>
    <row r="5" spans="1:26" ht="30" customHeight="1" x14ac:dyDescent="0.25">
      <c r="A5" s="262"/>
      <c r="B5" s="176" t="s">
        <v>297</v>
      </c>
      <c r="C5" s="173"/>
      <c r="D5" s="185"/>
      <c r="E5" s="173"/>
      <c r="F5" s="173"/>
      <c r="G5" s="173"/>
      <c r="H5" s="174"/>
      <c r="I5" s="173"/>
      <c r="J5" s="173"/>
      <c r="K5" s="173"/>
      <c r="L5" s="175"/>
      <c r="M5" s="173"/>
      <c r="N5" s="174"/>
      <c r="O5" s="173"/>
      <c r="P5" s="197"/>
      <c r="Q5" s="173"/>
      <c r="R5" s="173"/>
      <c r="S5" s="174"/>
      <c r="T5" s="173">
        <v>12467.76</v>
      </c>
      <c r="U5" s="173"/>
      <c r="V5" s="174"/>
      <c r="W5" s="173"/>
      <c r="X5" s="173">
        <v>39477.24</v>
      </c>
      <c r="Y5" s="82">
        <f t="shared" si="0"/>
        <v>51945</v>
      </c>
      <c r="Z5" s="123"/>
    </row>
    <row r="6" spans="1:26" ht="30" customHeight="1" x14ac:dyDescent="0.25">
      <c r="A6" s="262"/>
      <c r="B6" s="176" t="s">
        <v>344</v>
      </c>
      <c r="C6" s="173">
        <v>36135.33</v>
      </c>
      <c r="D6" s="185"/>
      <c r="E6" s="173"/>
      <c r="F6" s="173"/>
      <c r="G6" s="173"/>
      <c r="H6" s="174"/>
      <c r="I6" s="173"/>
      <c r="J6" s="173"/>
      <c r="K6" s="173"/>
      <c r="L6" s="175"/>
      <c r="M6" s="173"/>
      <c r="N6" s="174"/>
      <c r="O6" s="173"/>
      <c r="P6" s="197"/>
      <c r="Q6" s="173"/>
      <c r="R6" s="173"/>
      <c r="S6" s="174"/>
      <c r="T6" s="173"/>
      <c r="U6" s="173"/>
      <c r="V6" s="174"/>
      <c r="W6" s="173">
        <f>227340.9+5924.56</f>
        <v>233265.46</v>
      </c>
      <c r="X6" s="173"/>
      <c r="Y6" s="82">
        <f t="shared" si="0"/>
        <v>269400.78999999998</v>
      </c>
      <c r="Z6" s="123"/>
    </row>
    <row r="7" spans="1:26" ht="30" customHeight="1" x14ac:dyDescent="0.25">
      <c r="A7" s="262"/>
      <c r="B7" s="176" t="s">
        <v>349</v>
      </c>
      <c r="C7" s="173"/>
      <c r="D7" s="185"/>
      <c r="E7" s="173"/>
      <c r="F7" s="173"/>
      <c r="G7" s="173"/>
      <c r="H7" s="174"/>
      <c r="I7" s="173"/>
      <c r="J7" s="173"/>
      <c r="K7" s="173"/>
      <c r="L7" s="175">
        <v>194571</v>
      </c>
      <c r="M7" s="173"/>
      <c r="N7" s="174"/>
      <c r="O7" s="173"/>
      <c r="P7" s="197"/>
      <c r="Q7" s="173"/>
      <c r="R7" s="173"/>
      <c r="S7" s="174"/>
      <c r="T7" s="173"/>
      <c r="U7" s="173"/>
      <c r="V7" s="174"/>
      <c r="W7" s="173"/>
      <c r="X7" s="173"/>
      <c r="Y7" s="82">
        <f t="shared" si="0"/>
        <v>194571</v>
      </c>
      <c r="Z7" s="123"/>
    </row>
    <row r="8" spans="1:26" ht="30" customHeight="1" x14ac:dyDescent="0.25">
      <c r="A8" s="262"/>
      <c r="B8" s="176" t="s">
        <v>400</v>
      </c>
      <c r="C8" s="173"/>
      <c r="D8" s="185"/>
      <c r="E8" s="173"/>
      <c r="F8" s="173"/>
      <c r="G8" s="173"/>
      <c r="H8" s="174"/>
      <c r="I8" s="173"/>
      <c r="J8" s="173"/>
      <c r="K8" s="173"/>
      <c r="L8" s="175">
        <v>102247.14</v>
      </c>
      <c r="M8" s="173"/>
      <c r="N8" s="174"/>
      <c r="O8" s="173"/>
      <c r="P8" s="197"/>
      <c r="Q8" s="173"/>
      <c r="R8" s="173"/>
      <c r="S8" s="174"/>
      <c r="T8" s="173"/>
      <c r="U8" s="173"/>
      <c r="V8" s="174"/>
      <c r="W8" s="173"/>
      <c r="X8" s="173"/>
      <c r="Y8" s="82">
        <f t="shared" si="0"/>
        <v>102247.14</v>
      </c>
      <c r="Z8" s="123"/>
    </row>
    <row r="9" spans="1:26" ht="30" customHeight="1" x14ac:dyDescent="0.25">
      <c r="A9" s="262"/>
      <c r="B9" s="176" t="s">
        <v>268</v>
      </c>
      <c r="C9" s="173"/>
      <c r="D9" s="185"/>
      <c r="E9" s="173"/>
      <c r="F9" s="173"/>
      <c r="G9" s="173"/>
      <c r="H9" s="174"/>
      <c r="I9" s="173"/>
      <c r="J9" s="173"/>
      <c r="K9" s="173">
        <v>103996.91</v>
      </c>
      <c r="L9" s="175"/>
      <c r="M9" s="173"/>
      <c r="N9" s="174"/>
      <c r="O9" s="173"/>
      <c r="P9" s="197"/>
      <c r="Q9" s="173"/>
      <c r="R9" s="173"/>
      <c r="S9" s="174"/>
      <c r="T9" s="173"/>
      <c r="U9" s="173"/>
      <c r="V9" s="174"/>
      <c r="W9" s="173"/>
      <c r="X9" s="173"/>
      <c r="Y9" s="82">
        <f t="shared" si="0"/>
        <v>103996.91</v>
      </c>
      <c r="Z9" s="123"/>
    </row>
    <row r="10" spans="1:26" ht="30" customHeight="1" x14ac:dyDescent="0.25">
      <c r="A10" s="262"/>
      <c r="B10" s="176" t="s">
        <v>392</v>
      </c>
      <c r="C10" s="173"/>
      <c r="D10" s="185"/>
      <c r="E10" s="173">
        <v>63800</v>
      </c>
      <c r="F10" s="173"/>
      <c r="G10" s="173"/>
      <c r="H10" s="174"/>
      <c r="I10" s="173"/>
      <c r="J10" s="173">
        <v>80000</v>
      </c>
      <c r="K10" s="173">
        <v>99200</v>
      </c>
      <c r="L10" s="175"/>
      <c r="M10" s="173"/>
      <c r="N10" s="174"/>
      <c r="O10" s="173"/>
      <c r="P10" s="197"/>
      <c r="Q10" s="173"/>
      <c r="R10" s="173"/>
      <c r="S10" s="174"/>
      <c r="T10" s="173">
        <v>20000</v>
      </c>
      <c r="U10" s="173"/>
      <c r="V10" s="174"/>
      <c r="W10" s="173"/>
      <c r="X10" s="173">
        <v>29000</v>
      </c>
      <c r="Y10" s="82">
        <f t="shared" si="0"/>
        <v>292000</v>
      </c>
      <c r="Z10" s="123"/>
    </row>
    <row r="11" spans="1:26" ht="30" customHeight="1" x14ac:dyDescent="0.25">
      <c r="A11" s="262"/>
      <c r="B11" s="176" t="s">
        <v>340</v>
      </c>
      <c r="C11" s="173"/>
      <c r="D11" s="185"/>
      <c r="E11" s="173"/>
      <c r="F11" s="173"/>
      <c r="G11" s="173"/>
      <c r="H11" s="174"/>
      <c r="I11" s="173"/>
      <c r="J11" s="173"/>
      <c r="K11" s="173"/>
      <c r="L11" s="175"/>
      <c r="M11" s="173"/>
      <c r="N11" s="174">
        <v>86250</v>
      </c>
      <c r="O11" s="173">
        <v>217739</v>
      </c>
      <c r="P11" s="197"/>
      <c r="Q11" s="173"/>
      <c r="R11" s="173"/>
      <c r="S11" s="174"/>
      <c r="T11" s="173"/>
      <c r="U11" s="173"/>
      <c r="V11" s="174"/>
      <c r="W11" s="173"/>
      <c r="X11" s="173"/>
      <c r="Y11" s="82">
        <f t="shared" si="0"/>
        <v>303989</v>
      </c>
      <c r="Z11" s="123"/>
    </row>
    <row r="12" spans="1:26" ht="30" customHeight="1" x14ac:dyDescent="0.25">
      <c r="A12" s="262"/>
      <c r="B12" s="176" t="s">
        <v>303</v>
      </c>
      <c r="C12" s="173"/>
      <c r="D12" s="185"/>
      <c r="E12" s="173"/>
      <c r="F12" s="173"/>
      <c r="G12" s="173">
        <v>80300</v>
      </c>
      <c r="H12" s="174"/>
      <c r="I12" s="173"/>
      <c r="J12" s="173"/>
      <c r="K12" s="173">
        <v>324378</v>
      </c>
      <c r="L12" s="175"/>
      <c r="M12" s="173"/>
      <c r="N12" s="174"/>
      <c r="O12" s="173"/>
      <c r="P12" s="197"/>
      <c r="Q12" s="173"/>
      <c r="R12" s="173"/>
      <c r="S12" s="174"/>
      <c r="T12" s="173">
        <v>58400</v>
      </c>
      <c r="U12" s="173"/>
      <c r="V12" s="174"/>
      <c r="W12" s="173"/>
      <c r="X12" s="173"/>
      <c r="Y12" s="82">
        <f t="shared" si="0"/>
        <v>463078</v>
      </c>
      <c r="Z12" s="124">
        <v>1484609</v>
      </c>
    </row>
    <row r="13" spans="1:26" ht="30" customHeight="1" x14ac:dyDescent="0.25">
      <c r="A13" s="262"/>
      <c r="B13" s="176" t="s">
        <v>288</v>
      </c>
      <c r="C13" s="173"/>
      <c r="D13" s="185"/>
      <c r="E13" s="173"/>
      <c r="F13" s="173">
        <v>58060</v>
      </c>
      <c r="G13" s="173"/>
      <c r="H13" s="174"/>
      <c r="I13" s="173">
        <v>148055.20000000001</v>
      </c>
      <c r="J13" s="173">
        <v>62500</v>
      </c>
      <c r="K13" s="173"/>
      <c r="L13" s="175">
        <v>184079.2</v>
      </c>
      <c r="M13" s="173"/>
      <c r="N13" s="174"/>
      <c r="O13" s="173"/>
      <c r="P13" s="197"/>
      <c r="Q13" s="173"/>
      <c r="R13" s="173">
        <v>80060</v>
      </c>
      <c r="S13" s="174"/>
      <c r="T13" s="173"/>
      <c r="U13" s="173"/>
      <c r="V13" s="174"/>
      <c r="W13" s="173"/>
      <c r="X13" s="173"/>
      <c r="Y13" s="82">
        <f t="shared" si="0"/>
        <v>532754.4</v>
      </c>
      <c r="Z13" s="123"/>
    </row>
    <row r="14" spans="1:26" ht="30" customHeight="1" x14ac:dyDescent="0.25">
      <c r="A14" s="262"/>
      <c r="B14" s="176" t="s">
        <v>310</v>
      </c>
      <c r="C14" s="173"/>
      <c r="D14" s="185"/>
      <c r="E14" s="173">
        <v>25222</v>
      </c>
      <c r="F14" s="173"/>
      <c r="G14" s="173"/>
      <c r="H14" s="174"/>
      <c r="I14" s="173"/>
      <c r="J14" s="173"/>
      <c r="K14" s="173">
        <v>45037</v>
      </c>
      <c r="L14" s="175"/>
      <c r="M14" s="173"/>
      <c r="N14" s="174"/>
      <c r="O14" s="173"/>
      <c r="P14" s="197"/>
      <c r="Q14" s="173"/>
      <c r="R14" s="173"/>
      <c r="S14" s="174"/>
      <c r="T14" s="173"/>
      <c r="U14" s="173"/>
      <c r="V14" s="174"/>
      <c r="W14" s="173"/>
      <c r="X14" s="173"/>
      <c r="Y14" s="82">
        <f t="shared" si="0"/>
        <v>70259</v>
      </c>
      <c r="Z14" s="123"/>
    </row>
    <row r="15" spans="1:26" ht="30" customHeight="1" x14ac:dyDescent="0.25">
      <c r="A15" s="262"/>
      <c r="B15" s="176" t="s">
        <v>251</v>
      </c>
      <c r="C15" s="173"/>
      <c r="D15" s="185"/>
      <c r="E15" s="173"/>
      <c r="F15" s="173"/>
      <c r="G15" s="173"/>
      <c r="H15" s="174"/>
      <c r="I15" s="173"/>
      <c r="J15" s="173"/>
      <c r="K15" s="173"/>
      <c r="L15" s="175"/>
      <c r="M15" s="173"/>
      <c r="N15" s="174">
        <v>165227.17000000001</v>
      </c>
      <c r="O15" s="173"/>
      <c r="P15" s="197">
        <v>169564.84</v>
      </c>
      <c r="Q15" s="173"/>
      <c r="R15" s="173"/>
      <c r="S15" s="174"/>
      <c r="T15" s="173"/>
      <c r="U15" s="173"/>
      <c r="V15" s="174"/>
      <c r="W15" s="173"/>
      <c r="X15" s="173"/>
      <c r="Y15" s="82">
        <f t="shared" si="0"/>
        <v>334792.01</v>
      </c>
      <c r="Z15" s="123"/>
    </row>
    <row r="16" spans="1:26" ht="30" customHeight="1" x14ac:dyDescent="0.25">
      <c r="A16" s="262"/>
      <c r="B16" s="176" t="s">
        <v>282</v>
      </c>
      <c r="C16" s="173"/>
      <c r="D16" s="185"/>
      <c r="E16" s="173"/>
      <c r="F16" s="173"/>
      <c r="G16" s="173"/>
      <c r="H16" s="174"/>
      <c r="I16" s="173"/>
      <c r="J16" s="173"/>
      <c r="K16" s="173">
        <v>110270</v>
      </c>
      <c r="L16" s="175"/>
      <c r="M16" s="173">
        <v>175800</v>
      </c>
      <c r="N16" s="174">
        <v>167600</v>
      </c>
      <c r="O16" s="173"/>
      <c r="P16" s="197"/>
      <c r="Q16" s="173"/>
      <c r="R16" s="173"/>
      <c r="S16" s="174"/>
      <c r="T16" s="173"/>
      <c r="U16" s="173"/>
      <c r="V16" s="174"/>
      <c r="W16" s="173"/>
      <c r="X16" s="173"/>
      <c r="Y16" s="82">
        <f t="shared" si="0"/>
        <v>453670</v>
      </c>
      <c r="Z16" s="123"/>
    </row>
    <row r="17" spans="1:26" ht="30" customHeight="1" x14ac:dyDescent="0.25">
      <c r="A17" s="262"/>
      <c r="B17" s="176" t="s">
        <v>232</v>
      </c>
      <c r="C17" s="173">
        <v>107765</v>
      </c>
      <c r="D17" s="185"/>
      <c r="E17" s="173"/>
      <c r="F17" s="173"/>
      <c r="G17" s="173"/>
      <c r="H17" s="174"/>
      <c r="I17" s="173"/>
      <c r="J17" s="173">
        <v>355504.5</v>
      </c>
      <c r="K17" s="173"/>
      <c r="L17" s="175"/>
      <c r="M17" s="173"/>
      <c r="N17" s="174"/>
      <c r="O17" s="173"/>
      <c r="P17" s="197"/>
      <c r="Q17" s="173"/>
      <c r="R17" s="173"/>
      <c r="S17" s="174"/>
      <c r="T17" s="173">
        <v>140797</v>
      </c>
      <c r="U17" s="173"/>
      <c r="V17" s="174"/>
      <c r="W17" s="173"/>
      <c r="X17" s="173"/>
      <c r="Y17" s="82">
        <f t="shared" si="0"/>
        <v>604066.5</v>
      </c>
      <c r="Z17" s="123"/>
    </row>
    <row r="18" spans="1:26" ht="30" customHeight="1" x14ac:dyDescent="0.25">
      <c r="A18" s="262"/>
      <c r="B18" s="176" t="s">
        <v>329</v>
      </c>
      <c r="C18" s="173"/>
      <c r="D18" s="185"/>
      <c r="E18" s="173"/>
      <c r="F18" s="173"/>
      <c r="G18" s="173"/>
      <c r="H18" s="174"/>
      <c r="I18" s="173"/>
      <c r="J18" s="173"/>
      <c r="K18" s="173"/>
      <c r="L18" s="175"/>
      <c r="M18" s="173"/>
      <c r="N18" s="174"/>
      <c r="O18" s="173"/>
      <c r="P18" s="197"/>
      <c r="Q18" s="173"/>
      <c r="R18" s="173"/>
      <c r="S18" s="174"/>
      <c r="T18" s="173"/>
      <c r="U18" s="173"/>
      <c r="V18" s="174"/>
      <c r="W18" s="173"/>
      <c r="X18" s="173">
        <v>151677</v>
      </c>
      <c r="Y18" s="82">
        <f t="shared" si="0"/>
        <v>151677</v>
      </c>
      <c r="Z18" s="123"/>
    </row>
    <row r="19" spans="1:26" ht="30" customHeight="1" x14ac:dyDescent="0.25">
      <c r="A19" s="262"/>
      <c r="B19" s="176" t="s">
        <v>314</v>
      </c>
      <c r="C19" s="173"/>
      <c r="D19" s="185"/>
      <c r="E19" s="173"/>
      <c r="F19" s="173"/>
      <c r="G19" s="173"/>
      <c r="H19" s="174"/>
      <c r="I19" s="173"/>
      <c r="J19" s="173">
        <v>30000</v>
      </c>
      <c r="K19" s="173"/>
      <c r="L19" s="175"/>
      <c r="M19" s="173"/>
      <c r="N19" s="174"/>
      <c r="O19" s="173"/>
      <c r="P19" s="197"/>
      <c r="Q19" s="173">
        <v>130000</v>
      </c>
      <c r="R19" s="173"/>
      <c r="S19" s="174"/>
      <c r="T19" s="173">
        <v>325000</v>
      </c>
      <c r="U19" s="173"/>
      <c r="V19" s="174"/>
      <c r="W19" s="173"/>
      <c r="X19" s="173"/>
      <c r="Y19" s="82">
        <f t="shared" si="0"/>
        <v>485000</v>
      </c>
      <c r="Z19" s="123"/>
    </row>
    <row r="20" spans="1:26" ht="30" customHeight="1" x14ac:dyDescent="0.25">
      <c r="A20" s="262"/>
      <c r="B20" s="176" t="s">
        <v>272</v>
      </c>
      <c r="C20" s="173"/>
      <c r="D20" s="185"/>
      <c r="E20" s="173"/>
      <c r="F20" s="173"/>
      <c r="G20" s="173"/>
      <c r="H20" s="174"/>
      <c r="I20" s="173"/>
      <c r="J20" s="173">
        <v>78200</v>
      </c>
      <c r="K20" s="173">
        <v>59600</v>
      </c>
      <c r="L20" s="175"/>
      <c r="M20" s="173"/>
      <c r="N20" s="174"/>
      <c r="O20" s="173">
        <v>46200</v>
      </c>
      <c r="P20" s="197"/>
      <c r="Q20" s="173"/>
      <c r="R20" s="173"/>
      <c r="S20" s="174"/>
      <c r="T20" s="173">
        <v>24000</v>
      </c>
      <c r="U20" s="173"/>
      <c r="V20" s="174"/>
      <c r="W20" s="173"/>
      <c r="X20" s="173">
        <v>325500.78999999998</v>
      </c>
      <c r="Y20" s="82">
        <f t="shared" si="0"/>
        <v>533500.79</v>
      </c>
      <c r="Z20" s="123"/>
    </row>
    <row r="21" spans="1:26" ht="30" customHeight="1" x14ac:dyDescent="0.25">
      <c r="A21" s="262"/>
      <c r="B21" s="176" t="s">
        <v>325</v>
      </c>
      <c r="C21" s="173"/>
      <c r="D21" s="185"/>
      <c r="E21" s="173"/>
      <c r="F21" s="173"/>
      <c r="G21" s="173"/>
      <c r="H21" s="174"/>
      <c r="I21" s="173"/>
      <c r="J21" s="173">
        <v>6000</v>
      </c>
      <c r="K21" s="173">
        <v>141596</v>
      </c>
      <c r="L21" s="175"/>
      <c r="M21" s="173"/>
      <c r="N21" s="174"/>
      <c r="O21" s="173">
        <v>9801</v>
      </c>
      <c r="P21" s="197"/>
      <c r="Q21" s="173"/>
      <c r="R21" s="173">
        <v>10001</v>
      </c>
      <c r="S21" s="174"/>
      <c r="T21" s="173"/>
      <c r="U21" s="173"/>
      <c r="V21" s="174"/>
      <c r="W21" s="173"/>
      <c r="X21" s="173">
        <v>249575</v>
      </c>
      <c r="Y21" s="82">
        <f t="shared" si="0"/>
        <v>416973</v>
      </c>
      <c r="Z21" s="123"/>
    </row>
    <row r="22" spans="1:26" ht="30" customHeight="1" x14ac:dyDescent="0.25">
      <c r="A22" s="262"/>
      <c r="B22" s="176" t="s">
        <v>363</v>
      </c>
      <c r="C22" s="173"/>
      <c r="D22" s="185"/>
      <c r="E22" s="173"/>
      <c r="F22" s="173"/>
      <c r="G22" s="173"/>
      <c r="H22" s="174"/>
      <c r="I22" s="173"/>
      <c r="J22" s="173"/>
      <c r="K22" s="173"/>
      <c r="L22" s="175"/>
      <c r="M22" s="173">
        <v>151267.48000000001</v>
      </c>
      <c r="N22" s="174"/>
      <c r="O22" s="173"/>
      <c r="P22" s="197"/>
      <c r="Q22" s="173"/>
      <c r="R22" s="173">
        <v>62416</v>
      </c>
      <c r="S22" s="174"/>
      <c r="T22" s="173"/>
      <c r="U22" s="173"/>
      <c r="V22" s="174"/>
      <c r="W22" s="173"/>
      <c r="X22" s="173"/>
      <c r="Y22" s="82">
        <f t="shared" si="0"/>
        <v>213683.48</v>
      </c>
      <c r="Z22" s="123"/>
    </row>
    <row r="23" spans="1:26" ht="30" customHeight="1" x14ac:dyDescent="0.25">
      <c r="A23" s="262"/>
      <c r="B23" s="176" t="s">
        <v>245</v>
      </c>
      <c r="C23" s="173"/>
      <c r="D23" s="185"/>
      <c r="E23" s="173"/>
      <c r="F23" s="173">
        <v>431000</v>
      </c>
      <c r="G23" s="173"/>
      <c r="H23" s="174"/>
      <c r="I23" s="173"/>
      <c r="J23" s="173"/>
      <c r="K23" s="173"/>
      <c r="L23" s="175"/>
      <c r="M23" s="173"/>
      <c r="N23" s="174"/>
      <c r="O23" s="173"/>
      <c r="P23" s="197"/>
      <c r="Q23" s="173"/>
      <c r="R23" s="173"/>
      <c r="S23" s="174"/>
      <c r="T23" s="173"/>
      <c r="U23" s="173"/>
      <c r="V23" s="174"/>
      <c r="W23" s="173">
        <v>102000</v>
      </c>
      <c r="X23" s="173"/>
      <c r="Y23" s="82">
        <f t="shared" si="0"/>
        <v>533000</v>
      </c>
      <c r="Z23" s="123"/>
    </row>
    <row r="24" spans="1:26" ht="30" customHeight="1" x14ac:dyDescent="0.25">
      <c r="A24" s="262"/>
      <c r="B24" s="176" t="s">
        <v>239</v>
      </c>
      <c r="C24" s="173">
        <v>19000</v>
      </c>
      <c r="D24" s="185"/>
      <c r="E24" s="173"/>
      <c r="F24" s="173"/>
      <c r="G24" s="173"/>
      <c r="H24" s="174"/>
      <c r="I24" s="173"/>
      <c r="J24" s="173"/>
      <c r="K24" s="173"/>
      <c r="L24" s="175"/>
      <c r="M24" s="173"/>
      <c r="N24" s="174"/>
      <c r="O24" s="173"/>
      <c r="P24" s="197"/>
      <c r="Q24" s="173"/>
      <c r="R24" s="173"/>
      <c r="S24" s="174"/>
      <c r="T24" s="173"/>
      <c r="U24" s="173">
        <v>12000</v>
      </c>
      <c r="V24" s="174"/>
      <c r="W24" s="173"/>
      <c r="X24" s="173"/>
      <c r="Y24" s="82">
        <f t="shared" si="0"/>
        <v>31000</v>
      </c>
      <c r="Z24" s="123"/>
    </row>
    <row r="25" spans="1:26" ht="30" customHeight="1" x14ac:dyDescent="0.25">
      <c r="A25" s="262"/>
      <c r="B25" s="176" t="s">
        <v>333</v>
      </c>
      <c r="C25" s="173">
        <v>126750</v>
      </c>
      <c r="D25" s="185"/>
      <c r="E25" s="173"/>
      <c r="F25" s="173"/>
      <c r="G25" s="173"/>
      <c r="H25" s="174"/>
      <c r="I25" s="173"/>
      <c r="J25" s="173"/>
      <c r="K25" s="173"/>
      <c r="L25" s="175">
        <v>17800</v>
      </c>
      <c r="M25" s="173">
        <v>4450</v>
      </c>
      <c r="N25" s="174">
        <v>11450</v>
      </c>
      <c r="O25" s="173"/>
      <c r="P25" s="197"/>
      <c r="Q25" s="173"/>
      <c r="R25" s="173"/>
      <c r="S25" s="174"/>
      <c r="T25" s="173"/>
      <c r="U25" s="173">
        <v>13000</v>
      </c>
      <c r="V25" s="174">
        <v>5550</v>
      </c>
      <c r="W25" s="173"/>
      <c r="X25" s="173"/>
      <c r="Y25" s="82">
        <f t="shared" si="0"/>
        <v>179000</v>
      </c>
      <c r="Z25" s="123"/>
    </row>
    <row r="26" spans="1:26" ht="30" customHeight="1" x14ac:dyDescent="0.25">
      <c r="A26" s="262"/>
      <c r="B26" s="176" t="s">
        <v>397</v>
      </c>
      <c r="C26" s="173"/>
      <c r="D26" s="185"/>
      <c r="E26" s="173"/>
      <c r="F26" s="173"/>
      <c r="G26" s="173"/>
      <c r="H26" s="174"/>
      <c r="I26" s="173"/>
      <c r="J26" s="173"/>
      <c r="K26" s="173">
        <v>178275</v>
      </c>
      <c r="L26" s="175"/>
      <c r="M26" s="173"/>
      <c r="N26" s="174"/>
      <c r="O26" s="173"/>
      <c r="P26" s="197"/>
      <c r="Q26" s="173"/>
      <c r="R26" s="173"/>
      <c r="S26" s="174"/>
      <c r="T26" s="173">
        <v>323781</v>
      </c>
      <c r="U26" s="173"/>
      <c r="V26" s="174"/>
      <c r="W26" s="173">
        <v>59412</v>
      </c>
      <c r="X26" s="173"/>
      <c r="Y26" s="82">
        <f t="shared" si="0"/>
        <v>561468</v>
      </c>
      <c r="Z26" s="123"/>
    </row>
    <row r="27" spans="1:26" ht="30" customHeight="1" x14ac:dyDescent="0.25">
      <c r="A27" s="262"/>
      <c r="B27" s="176" t="s">
        <v>318</v>
      </c>
      <c r="C27" s="173"/>
      <c r="D27" s="185"/>
      <c r="E27" s="173"/>
      <c r="F27" s="173"/>
      <c r="G27" s="173"/>
      <c r="H27" s="174"/>
      <c r="I27" s="173"/>
      <c r="J27" s="173"/>
      <c r="K27" s="173">
        <v>687100.11</v>
      </c>
      <c r="L27" s="175"/>
      <c r="M27" s="173"/>
      <c r="N27" s="174"/>
      <c r="O27" s="173"/>
      <c r="P27" s="197"/>
      <c r="Q27" s="173"/>
      <c r="R27" s="173"/>
      <c r="S27" s="174"/>
      <c r="T27" s="173">
        <v>82180.94</v>
      </c>
      <c r="U27" s="173"/>
      <c r="V27" s="174"/>
      <c r="W27" s="173"/>
      <c r="X27" s="173"/>
      <c r="Y27" s="82">
        <f t="shared" si="0"/>
        <v>769281.05</v>
      </c>
      <c r="Z27" s="123"/>
    </row>
    <row r="28" spans="1:26" ht="30" customHeight="1" x14ac:dyDescent="0.25">
      <c r="A28" s="262"/>
      <c r="B28" s="176" t="s">
        <v>354</v>
      </c>
      <c r="C28" s="173"/>
      <c r="D28" s="185"/>
      <c r="E28" s="173"/>
      <c r="F28" s="173"/>
      <c r="G28" s="173"/>
      <c r="H28" s="174"/>
      <c r="I28" s="173"/>
      <c r="J28" s="173"/>
      <c r="K28" s="173"/>
      <c r="L28" s="175"/>
      <c r="M28" s="173"/>
      <c r="N28" s="174"/>
      <c r="O28" s="173"/>
      <c r="P28" s="197"/>
      <c r="Q28" s="173"/>
      <c r="R28" s="173"/>
      <c r="S28" s="174"/>
      <c r="T28" s="173"/>
      <c r="U28" s="173"/>
      <c r="V28" s="174"/>
      <c r="W28" s="173">
        <v>447675.82</v>
      </c>
      <c r="X28" s="173"/>
      <c r="Y28" s="82">
        <f t="shared" si="0"/>
        <v>447675.82</v>
      </c>
      <c r="Z28" s="123"/>
    </row>
    <row r="29" spans="1:26" ht="30" customHeight="1" x14ac:dyDescent="0.25">
      <c r="A29" s="262"/>
      <c r="B29" s="176" t="s">
        <v>336</v>
      </c>
      <c r="C29" s="173"/>
      <c r="D29" s="185"/>
      <c r="E29" s="173"/>
      <c r="F29" s="173"/>
      <c r="G29" s="173"/>
      <c r="H29" s="174"/>
      <c r="I29" s="173"/>
      <c r="J29" s="173"/>
      <c r="K29" s="173">
        <v>105600</v>
      </c>
      <c r="L29" s="175"/>
      <c r="M29" s="173"/>
      <c r="N29" s="174"/>
      <c r="O29" s="173"/>
      <c r="P29" s="197"/>
      <c r="Q29" s="173"/>
      <c r="R29" s="173"/>
      <c r="S29" s="174"/>
      <c r="T29" s="173"/>
      <c r="U29" s="173"/>
      <c r="V29" s="174"/>
      <c r="W29" s="173"/>
      <c r="X29" s="173"/>
      <c r="Y29" s="82">
        <f t="shared" si="0"/>
        <v>105600</v>
      </c>
      <c r="Z29" s="123"/>
    </row>
    <row r="30" spans="1:26" ht="30" customHeight="1" x14ac:dyDescent="0.25">
      <c r="A30" s="262"/>
      <c r="B30" s="176" t="s">
        <v>262</v>
      </c>
      <c r="C30" s="173"/>
      <c r="D30" s="185"/>
      <c r="E30" s="173">
        <v>273174.2</v>
      </c>
      <c r="F30" s="173"/>
      <c r="G30" s="173">
        <v>14725</v>
      </c>
      <c r="H30" s="174"/>
      <c r="I30" s="173"/>
      <c r="J30" s="173">
        <v>38297.79</v>
      </c>
      <c r="K30" s="173">
        <v>169540.8</v>
      </c>
      <c r="L30" s="175">
        <v>18080</v>
      </c>
      <c r="M30" s="173"/>
      <c r="N30" s="174"/>
      <c r="O30" s="173"/>
      <c r="P30" s="197"/>
      <c r="Q30" s="173"/>
      <c r="R30" s="173"/>
      <c r="S30" s="174"/>
      <c r="T30" s="173"/>
      <c r="U30" s="173"/>
      <c r="V30" s="174"/>
      <c r="W30" s="173"/>
      <c r="X30" s="173"/>
      <c r="Y30" s="82">
        <f t="shared" si="0"/>
        <v>513817.79</v>
      </c>
      <c r="Z30" s="124">
        <v>1298327.3799999999</v>
      </c>
    </row>
    <row r="31" spans="1:26" ht="30" customHeight="1" x14ac:dyDescent="0.25">
      <c r="A31" s="262"/>
      <c r="B31" s="176" t="s">
        <v>277</v>
      </c>
      <c r="C31" s="173"/>
      <c r="D31" s="185"/>
      <c r="E31" s="173">
        <v>378393.59999999998</v>
      </c>
      <c r="F31" s="173"/>
      <c r="G31" s="173"/>
      <c r="H31" s="174"/>
      <c r="I31" s="173"/>
      <c r="J31" s="173"/>
      <c r="K31" s="173"/>
      <c r="L31" s="175"/>
      <c r="M31" s="173"/>
      <c r="N31" s="174"/>
      <c r="O31" s="173"/>
      <c r="P31" s="197"/>
      <c r="Q31" s="173"/>
      <c r="R31" s="173"/>
      <c r="S31" s="174"/>
      <c r="T31" s="173"/>
      <c r="U31" s="173"/>
      <c r="V31" s="174"/>
      <c r="W31" s="173"/>
      <c r="X31" s="173"/>
      <c r="Y31" s="82">
        <f t="shared" si="0"/>
        <v>378393.59999999998</v>
      </c>
      <c r="Z31" s="123"/>
    </row>
    <row r="32" spans="1:26" ht="30" customHeight="1" x14ac:dyDescent="0.25">
      <c r="A32" s="262"/>
      <c r="B32" s="176" t="s">
        <v>256</v>
      </c>
      <c r="C32" s="173"/>
      <c r="D32" s="185"/>
      <c r="E32" s="173"/>
      <c r="F32" s="173"/>
      <c r="G32" s="173"/>
      <c r="H32" s="174"/>
      <c r="I32" s="173"/>
      <c r="J32" s="173"/>
      <c r="K32" s="173"/>
      <c r="L32" s="175"/>
      <c r="M32" s="173"/>
      <c r="N32" s="174"/>
      <c r="O32" s="173"/>
      <c r="P32" s="197"/>
      <c r="Q32" s="173"/>
      <c r="R32" s="173"/>
      <c r="S32" s="174"/>
      <c r="T32" s="173"/>
      <c r="U32" s="173"/>
      <c r="V32" s="174"/>
      <c r="W32" s="173"/>
      <c r="X32" s="173">
        <v>198300</v>
      </c>
      <c r="Y32" s="82">
        <f t="shared" si="0"/>
        <v>198300</v>
      </c>
      <c r="Z32" s="123"/>
    </row>
    <row r="33" spans="1:26" ht="30" customHeight="1" thickBot="1" x14ac:dyDescent="0.3">
      <c r="A33" s="263"/>
      <c r="B33" s="177" t="s">
        <v>306</v>
      </c>
      <c r="C33" s="178"/>
      <c r="D33" s="186"/>
      <c r="E33" s="178"/>
      <c r="F33" s="178"/>
      <c r="G33" s="178"/>
      <c r="H33" s="179"/>
      <c r="I33" s="178"/>
      <c r="J33" s="178"/>
      <c r="K33" s="178">
        <v>155800</v>
      </c>
      <c r="L33" s="180"/>
      <c r="M33" s="178"/>
      <c r="N33" s="179"/>
      <c r="O33" s="178"/>
      <c r="P33" s="198"/>
      <c r="Q33" s="178"/>
      <c r="R33" s="178"/>
      <c r="S33" s="179"/>
      <c r="T33" s="178"/>
      <c r="U33" s="178"/>
      <c r="V33" s="179"/>
      <c r="W33" s="178">
        <v>143660</v>
      </c>
      <c r="X33" s="178"/>
      <c r="Y33" s="82">
        <f t="shared" si="0"/>
        <v>299460</v>
      </c>
      <c r="Z33" s="125"/>
    </row>
    <row r="34" spans="1:26" s="84" customFormat="1" ht="45.75" customHeight="1" thickBot="1" x14ac:dyDescent="0.3">
      <c r="A34" s="83"/>
      <c r="B34" s="83" t="s">
        <v>595</v>
      </c>
      <c r="C34" s="83">
        <f t="shared" ref="C34:X34" si="1">SUM(C3:C33)</f>
        <v>289650.33</v>
      </c>
      <c r="D34" s="187">
        <f t="shared" si="1"/>
        <v>0</v>
      </c>
      <c r="E34" s="83">
        <f t="shared" si="1"/>
        <v>813089.8</v>
      </c>
      <c r="F34" s="83">
        <f t="shared" si="1"/>
        <v>509060</v>
      </c>
      <c r="G34" s="83">
        <f t="shared" si="1"/>
        <v>95025</v>
      </c>
      <c r="H34" s="83">
        <f t="shared" si="1"/>
        <v>0</v>
      </c>
      <c r="I34" s="83">
        <f t="shared" si="1"/>
        <v>148055.20000000001</v>
      </c>
      <c r="J34" s="83">
        <f t="shared" si="1"/>
        <v>781502.29</v>
      </c>
      <c r="K34" s="83">
        <f t="shared" si="1"/>
        <v>2230393.8200000003</v>
      </c>
      <c r="L34" s="163">
        <f t="shared" si="1"/>
        <v>548777.34000000008</v>
      </c>
      <c r="M34" s="83">
        <f t="shared" si="1"/>
        <v>508209.30000000005</v>
      </c>
      <c r="N34" s="83">
        <f t="shared" si="1"/>
        <v>464837.73</v>
      </c>
      <c r="O34" s="83">
        <f t="shared" si="1"/>
        <v>511620</v>
      </c>
      <c r="P34" s="199">
        <f t="shared" si="1"/>
        <v>169564.84</v>
      </c>
      <c r="Q34" s="83">
        <f t="shared" si="1"/>
        <v>192500</v>
      </c>
      <c r="R34" s="83">
        <f t="shared" si="1"/>
        <v>156477</v>
      </c>
      <c r="S34" s="83">
        <f t="shared" si="1"/>
        <v>46000</v>
      </c>
      <c r="T34" s="83">
        <f t="shared" si="1"/>
        <v>1013626.7</v>
      </c>
      <c r="U34" s="83">
        <f t="shared" si="1"/>
        <v>25000</v>
      </c>
      <c r="V34" s="83">
        <f t="shared" si="1"/>
        <v>126858.18</v>
      </c>
      <c r="W34" s="83">
        <f t="shared" si="1"/>
        <v>986013.28</v>
      </c>
      <c r="X34" s="83">
        <f t="shared" si="1"/>
        <v>993530.03</v>
      </c>
      <c r="Y34" s="90">
        <f>SUM(Y3:Y33)</f>
        <v>10609790.84</v>
      </c>
      <c r="Z34" s="126">
        <f>SUM(Z3:Z33)</f>
        <v>2782936.38</v>
      </c>
    </row>
    <row r="35" spans="1:26" ht="30" customHeight="1" thickBot="1" x14ac:dyDescent="0.3">
      <c r="B35" s="86" t="s">
        <v>207</v>
      </c>
      <c r="C35" s="79" t="s">
        <v>224</v>
      </c>
      <c r="D35" s="184" t="s">
        <v>597</v>
      </c>
      <c r="E35" s="79" t="s">
        <v>225</v>
      </c>
      <c r="F35" s="79" t="s">
        <v>220</v>
      </c>
      <c r="G35" s="79" t="s">
        <v>222</v>
      </c>
      <c r="H35" s="79" t="s">
        <v>498</v>
      </c>
      <c r="I35" s="79" t="s">
        <v>499</v>
      </c>
      <c r="J35" s="79" t="s">
        <v>219</v>
      </c>
      <c r="K35" s="79" t="s">
        <v>218</v>
      </c>
      <c r="L35" s="164" t="s">
        <v>376</v>
      </c>
      <c r="M35" s="79" t="s">
        <v>371</v>
      </c>
      <c r="N35" s="79" t="s">
        <v>367</v>
      </c>
      <c r="O35" s="79" t="s">
        <v>223</v>
      </c>
      <c r="P35" s="200" t="s">
        <v>500</v>
      </c>
      <c r="Q35" s="79" t="s">
        <v>501</v>
      </c>
      <c r="R35" s="79" t="s">
        <v>502</v>
      </c>
      <c r="S35" s="79" t="s">
        <v>465</v>
      </c>
      <c r="T35" s="79" t="s">
        <v>374</v>
      </c>
      <c r="U35" s="79" t="s">
        <v>503</v>
      </c>
      <c r="V35" s="79" t="s">
        <v>505</v>
      </c>
      <c r="W35" s="79" t="s">
        <v>373</v>
      </c>
      <c r="X35" s="79" t="s">
        <v>504</v>
      </c>
      <c r="Y35" s="81" t="s">
        <v>508</v>
      </c>
      <c r="Z35" s="127" t="s">
        <v>369</v>
      </c>
    </row>
    <row r="36" spans="1:26" ht="30" customHeight="1" x14ac:dyDescent="0.25">
      <c r="A36" s="264" t="s">
        <v>596</v>
      </c>
      <c r="B36" s="181" t="s">
        <v>9</v>
      </c>
      <c r="C36" s="173"/>
      <c r="D36" s="185"/>
      <c r="E36" s="173"/>
      <c r="F36" s="173"/>
      <c r="G36" s="173"/>
      <c r="H36" s="173"/>
      <c r="I36" s="173">
        <v>135543</v>
      </c>
      <c r="J36" s="173"/>
      <c r="K36" s="173"/>
      <c r="L36" s="182"/>
      <c r="M36" s="173"/>
      <c r="N36" s="173"/>
      <c r="O36" s="173"/>
      <c r="P36" s="201"/>
      <c r="Q36" s="173"/>
      <c r="R36" s="173"/>
      <c r="S36" s="173"/>
      <c r="T36" s="173"/>
      <c r="U36" s="173"/>
      <c r="V36" s="173"/>
      <c r="W36" s="173"/>
      <c r="X36" s="173"/>
      <c r="Y36" s="82">
        <f>SUM(C36:X36)</f>
        <v>135543</v>
      </c>
      <c r="Z36" s="122"/>
    </row>
    <row r="37" spans="1:26" ht="30" customHeight="1" x14ac:dyDescent="0.25">
      <c r="A37" s="265"/>
      <c r="B37" s="181" t="s">
        <v>46</v>
      </c>
      <c r="C37" s="173"/>
      <c r="D37" s="185"/>
      <c r="E37" s="173"/>
      <c r="F37" s="173"/>
      <c r="G37" s="173"/>
      <c r="H37" s="173"/>
      <c r="I37" s="173"/>
      <c r="J37" s="173"/>
      <c r="K37" s="173">
        <v>1500</v>
      </c>
      <c r="L37" s="182"/>
      <c r="M37" s="173"/>
      <c r="N37" s="173"/>
      <c r="O37" s="173"/>
      <c r="P37" s="201"/>
      <c r="Q37" s="173"/>
      <c r="R37" s="173"/>
      <c r="S37" s="173"/>
      <c r="T37" s="173"/>
      <c r="U37" s="173"/>
      <c r="V37" s="173"/>
      <c r="W37" s="173"/>
      <c r="X37" s="173"/>
      <c r="Y37" s="82">
        <f t="shared" ref="Y37:Y86" si="2">SUM(C37:X37)</f>
        <v>1500</v>
      </c>
      <c r="Z37" s="123"/>
    </row>
    <row r="38" spans="1:26" ht="30" customHeight="1" x14ac:dyDescent="0.25">
      <c r="A38" s="265"/>
      <c r="B38" s="181" t="s">
        <v>389</v>
      </c>
      <c r="C38" s="173"/>
      <c r="D38" s="185"/>
      <c r="E38" s="173"/>
      <c r="F38" s="173"/>
      <c r="G38" s="173"/>
      <c r="H38" s="173"/>
      <c r="I38" s="173"/>
      <c r="J38" s="173">
        <v>500771.85</v>
      </c>
      <c r="K38" s="173"/>
      <c r="L38" s="182"/>
      <c r="M38" s="173"/>
      <c r="N38" s="173"/>
      <c r="O38" s="173"/>
      <c r="P38" s="201"/>
      <c r="Q38" s="173"/>
      <c r="R38" s="173"/>
      <c r="S38" s="173"/>
      <c r="T38" s="173"/>
      <c r="U38" s="173"/>
      <c r="V38" s="173"/>
      <c r="W38" s="173"/>
      <c r="X38" s="173"/>
      <c r="Y38" s="82">
        <f t="shared" si="2"/>
        <v>500771.85</v>
      </c>
      <c r="Z38" s="123"/>
    </row>
    <row r="39" spans="1:26" ht="30" customHeight="1" x14ac:dyDescent="0.25">
      <c r="A39" s="265"/>
      <c r="B39" s="181" t="s">
        <v>73</v>
      </c>
      <c r="C39" s="173"/>
      <c r="D39" s="185"/>
      <c r="E39" s="173"/>
      <c r="F39" s="173"/>
      <c r="G39" s="173">
        <v>165444</v>
      </c>
      <c r="H39" s="173"/>
      <c r="I39" s="173"/>
      <c r="J39" s="173"/>
      <c r="K39" s="173"/>
      <c r="L39" s="182"/>
      <c r="M39" s="173"/>
      <c r="N39" s="173"/>
      <c r="O39" s="173"/>
      <c r="P39" s="201"/>
      <c r="Q39" s="173"/>
      <c r="R39" s="173"/>
      <c r="S39" s="173"/>
      <c r="T39" s="173"/>
      <c r="U39" s="173"/>
      <c r="V39" s="173"/>
      <c r="W39" s="173"/>
      <c r="X39" s="173"/>
      <c r="Y39" s="82">
        <f t="shared" si="2"/>
        <v>165444</v>
      </c>
      <c r="Z39" s="123"/>
    </row>
    <row r="40" spans="1:26" ht="30" customHeight="1" x14ac:dyDescent="0.25">
      <c r="A40" s="265"/>
      <c r="B40" s="181" t="s">
        <v>14</v>
      </c>
      <c r="C40" s="173"/>
      <c r="D40" s="185"/>
      <c r="E40" s="173"/>
      <c r="F40" s="173"/>
      <c r="G40" s="173"/>
      <c r="H40" s="173"/>
      <c r="I40" s="173"/>
      <c r="J40" s="173"/>
      <c r="K40" s="173">
        <v>141386.06</v>
      </c>
      <c r="L40" s="182"/>
      <c r="M40" s="173"/>
      <c r="N40" s="173"/>
      <c r="O40" s="173"/>
      <c r="P40" s="201"/>
      <c r="Q40" s="173"/>
      <c r="R40" s="173"/>
      <c r="S40" s="173"/>
      <c r="T40" s="173"/>
      <c r="U40" s="173"/>
      <c r="V40" s="173"/>
      <c r="W40" s="173"/>
      <c r="X40" s="173"/>
      <c r="Y40" s="82">
        <f t="shared" si="2"/>
        <v>141386.06</v>
      </c>
      <c r="Z40" s="123"/>
    </row>
    <row r="41" spans="1:26" ht="30" customHeight="1" x14ac:dyDescent="0.25">
      <c r="A41" s="265"/>
      <c r="B41" s="181" t="s">
        <v>146</v>
      </c>
      <c r="C41" s="173"/>
      <c r="D41" s="185"/>
      <c r="E41" s="173"/>
      <c r="F41" s="173"/>
      <c r="G41" s="173">
        <v>40000</v>
      </c>
      <c r="H41" s="173"/>
      <c r="I41" s="173"/>
      <c r="J41" s="173"/>
      <c r="K41" s="173"/>
      <c r="L41" s="182"/>
      <c r="M41" s="173"/>
      <c r="N41" s="173"/>
      <c r="O41" s="173"/>
      <c r="P41" s="201"/>
      <c r="Q41" s="173"/>
      <c r="R41" s="173"/>
      <c r="S41" s="173"/>
      <c r="T41" s="173"/>
      <c r="U41" s="173"/>
      <c r="V41" s="173"/>
      <c r="W41" s="173"/>
      <c r="X41" s="173"/>
      <c r="Y41" s="82">
        <f t="shared" si="2"/>
        <v>40000</v>
      </c>
      <c r="Z41" s="123"/>
    </row>
    <row r="42" spans="1:26" ht="30" customHeight="1" x14ac:dyDescent="0.25">
      <c r="A42" s="265"/>
      <c r="B42" s="181" t="s">
        <v>190</v>
      </c>
      <c r="C42" s="173"/>
      <c r="D42" s="185"/>
      <c r="E42" s="173"/>
      <c r="F42" s="173"/>
      <c r="G42" s="173"/>
      <c r="H42" s="173">
        <v>82390</v>
      </c>
      <c r="I42" s="173"/>
      <c r="J42" s="173"/>
      <c r="K42" s="173"/>
      <c r="L42" s="182"/>
      <c r="M42" s="173"/>
      <c r="N42" s="173"/>
      <c r="O42" s="173"/>
      <c r="P42" s="201"/>
      <c r="Q42" s="173"/>
      <c r="R42" s="173"/>
      <c r="S42" s="173"/>
      <c r="T42" s="173"/>
      <c r="U42" s="173"/>
      <c r="V42" s="173"/>
      <c r="W42" s="173"/>
      <c r="X42" s="173"/>
      <c r="Y42" s="82">
        <f t="shared" si="2"/>
        <v>82390</v>
      </c>
      <c r="Z42" s="123"/>
    </row>
    <row r="43" spans="1:26" ht="30" customHeight="1" x14ac:dyDescent="0.25">
      <c r="A43" s="265"/>
      <c r="B43" s="181" t="s">
        <v>60</v>
      </c>
      <c r="C43" s="173"/>
      <c r="D43" s="185"/>
      <c r="E43" s="173"/>
      <c r="F43" s="173">
        <v>105487.5</v>
      </c>
      <c r="G43" s="173"/>
      <c r="H43" s="173"/>
      <c r="I43" s="173"/>
      <c r="J43" s="173"/>
      <c r="K43" s="173"/>
      <c r="L43" s="182"/>
      <c r="M43" s="173"/>
      <c r="N43" s="173"/>
      <c r="O43" s="173"/>
      <c r="P43" s="201"/>
      <c r="Q43" s="173"/>
      <c r="R43" s="173"/>
      <c r="S43" s="173"/>
      <c r="T43" s="173"/>
      <c r="U43" s="173"/>
      <c r="V43" s="173"/>
      <c r="W43" s="173"/>
      <c r="X43" s="173"/>
      <c r="Y43" s="82">
        <f t="shared" si="2"/>
        <v>105487.5</v>
      </c>
      <c r="Z43" s="123"/>
    </row>
    <row r="44" spans="1:26" ht="30" customHeight="1" x14ac:dyDescent="0.25">
      <c r="A44" s="265"/>
      <c r="B44" s="181" t="s">
        <v>109</v>
      </c>
      <c r="C44" s="173"/>
      <c r="D44" s="185"/>
      <c r="E44" s="173"/>
      <c r="F44" s="173"/>
      <c r="G44" s="173"/>
      <c r="H44" s="173"/>
      <c r="I44" s="173"/>
      <c r="J44" s="173"/>
      <c r="K44" s="173"/>
      <c r="L44" s="182"/>
      <c r="M44" s="173">
        <v>59451</v>
      </c>
      <c r="N44" s="173"/>
      <c r="O44" s="173"/>
      <c r="P44" s="201"/>
      <c r="Q44" s="173"/>
      <c r="R44" s="173"/>
      <c r="S44" s="173"/>
      <c r="T44" s="173"/>
      <c r="U44" s="173"/>
      <c r="V44" s="173"/>
      <c r="W44" s="173"/>
      <c r="X44" s="173"/>
      <c r="Y44" s="82">
        <f t="shared" si="2"/>
        <v>59451</v>
      </c>
      <c r="Z44" s="123"/>
    </row>
    <row r="45" spans="1:26" ht="30" customHeight="1" x14ac:dyDescent="0.25">
      <c r="A45" s="265"/>
      <c r="B45" s="181" t="s">
        <v>443</v>
      </c>
      <c r="C45" s="173"/>
      <c r="D45" s="185"/>
      <c r="E45" s="173"/>
      <c r="F45" s="173"/>
      <c r="G45" s="173"/>
      <c r="H45" s="173"/>
      <c r="I45" s="173"/>
      <c r="J45" s="173"/>
      <c r="K45" s="173"/>
      <c r="L45" s="182"/>
      <c r="M45" s="173">
        <v>298790</v>
      </c>
      <c r="N45" s="173"/>
      <c r="O45" s="173"/>
      <c r="P45" s="201"/>
      <c r="Q45" s="173"/>
      <c r="R45" s="173"/>
      <c r="S45" s="173"/>
      <c r="T45" s="173"/>
      <c r="U45" s="173"/>
      <c r="V45" s="173"/>
      <c r="W45" s="173"/>
      <c r="X45" s="173"/>
      <c r="Y45" s="82">
        <f t="shared" si="2"/>
        <v>298790</v>
      </c>
      <c r="Z45" s="123"/>
    </row>
    <row r="46" spans="1:26" ht="30" customHeight="1" x14ac:dyDescent="0.25">
      <c r="A46" s="265"/>
      <c r="B46" s="181" t="s">
        <v>103</v>
      </c>
      <c r="C46" s="173"/>
      <c r="D46" s="185"/>
      <c r="E46" s="173"/>
      <c r="F46" s="173"/>
      <c r="G46" s="173"/>
      <c r="H46" s="173"/>
      <c r="I46" s="173"/>
      <c r="J46" s="173"/>
      <c r="K46" s="173"/>
      <c r="L46" s="182"/>
      <c r="M46" s="173">
        <v>205300</v>
      </c>
      <c r="N46" s="173"/>
      <c r="O46" s="173"/>
      <c r="P46" s="201"/>
      <c r="Q46" s="173"/>
      <c r="R46" s="173"/>
      <c r="S46" s="173"/>
      <c r="T46" s="173"/>
      <c r="U46" s="173"/>
      <c r="V46" s="173"/>
      <c r="W46" s="173"/>
      <c r="X46" s="173"/>
      <c r="Y46" s="82">
        <f t="shared" si="2"/>
        <v>205300</v>
      </c>
      <c r="Z46" s="123"/>
    </row>
    <row r="47" spans="1:26" ht="30" customHeight="1" x14ac:dyDescent="0.25">
      <c r="A47" s="265"/>
      <c r="B47" s="181" t="s">
        <v>436</v>
      </c>
      <c r="C47" s="173"/>
      <c r="D47" s="185"/>
      <c r="E47" s="173"/>
      <c r="F47" s="173"/>
      <c r="G47" s="173"/>
      <c r="H47" s="173"/>
      <c r="I47" s="173"/>
      <c r="J47" s="173"/>
      <c r="K47" s="173"/>
      <c r="L47" s="182"/>
      <c r="M47" s="173">
        <v>307799</v>
      </c>
      <c r="N47" s="173"/>
      <c r="O47" s="173"/>
      <c r="P47" s="201"/>
      <c r="Q47" s="173"/>
      <c r="R47" s="173"/>
      <c r="S47" s="173"/>
      <c r="T47" s="173"/>
      <c r="U47" s="173"/>
      <c r="V47" s="173"/>
      <c r="W47" s="173"/>
      <c r="X47" s="173"/>
      <c r="Y47" s="82">
        <f t="shared" si="2"/>
        <v>307799</v>
      </c>
      <c r="Z47" s="123"/>
    </row>
    <row r="48" spans="1:26" ht="30" customHeight="1" x14ac:dyDescent="0.25">
      <c r="A48" s="265"/>
      <c r="B48" s="181" t="s">
        <v>513</v>
      </c>
      <c r="C48" s="173"/>
      <c r="D48" s="185"/>
      <c r="E48" s="173"/>
      <c r="F48" s="173"/>
      <c r="G48" s="173"/>
      <c r="H48" s="173">
        <v>72753</v>
      </c>
      <c r="I48" s="173"/>
      <c r="J48" s="173"/>
      <c r="K48" s="173"/>
      <c r="L48" s="182"/>
      <c r="M48" s="173"/>
      <c r="N48" s="173"/>
      <c r="O48" s="173"/>
      <c r="P48" s="201"/>
      <c r="Q48" s="173"/>
      <c r="R48" s="173"/>
      <c r="S48" s="173"/>
      <c r="T48" s="173"/>
      <c r="U48" s="173"/>
      <c r="V48" s="173"/>
      <c r="W48" s="173"/>
      <c r="X48" s="173"/>
      <c r="Y48" s="82">
        <f t="shared" si="2"/>
        <v>72753</v>
      </c>
      <c r="Z48" s="123"/>
    </row>
    <row r="49" spans="1:26" ht="30" customHeight="1" x14ac:dyDescent="0.25">
      <c r="A49" s="265"/>
      <c r="B49" s="181" t="s">
        <v>0</v>
      </c>
      <c r="C49" s="173"/>
      <c r="D49" s="185"/>
      <c r="E49" s="173"/>
      <c r="F49" s="173"/>
      <c r="G49" s="173"/>
      <c r="H49" s="173">
        <v>48000</v>
      </c>
      <c r="I49" s="173"/>
      <c r="J49" s="173"/>
      <c r="K49" s="173"/>
      <c r="L49" s="182"/>
      <c r="M49" s="173"/>
      <c r="N49" s="173"/>
      <c r="O49" s="173"/>
      <c r="P49" s="201"/>
      <c r="Q49" s="173"/>
      <c r="R49" s="173"/>
      <c r="S49" s="173"/>
      <c r="T49" s="173"/>
      <c r="U49" s="173"/>
      <c r="V49" s="173"/>
      <c r="W49" s="173"/>
      <c r="X49" s="173"/>
      <c r="Y49" s="82">
        <f t="shared" si="2"/>
        <v>48000</v>
      </c>
      <c r="Z49" s="123"/>
    </row>
    <row r="50" spans="1:26" ht="30" customHeight="1" x14ac:dyDescent="0.25">
      <c r="A50" s="265"/>
      <c r="B50" s="181" t="s">
        <v>383</v>
      </c>
      <c r="C50" s="173"/>
      <c r="D50" s="185"/>
      <c r="E50" s="173"/>
      <c r="F50" s="173"/>
      <c r="G50" s="173"/>
      <c r="H50" s="173"/>
      <c r="I50" s="173"/>
      <c r="J50" s="173"/>
      <c r="K50" s="173"/>
      <c r="L50" s="182"/>
      <c r="M50" s="173"/>
      <c r="N50" s="173"/>
      <c r="O50" s="173">
        <v>100700</v>
      </c>
      <c r="P50" s="201"/>
      <c r="Q50" s="173"/>
      <c r="R50" s="173"/>
      <c r="S50" s="173"/>
      <c r="T50" s="173"/>
      <c r="U50" s="173"/>
      <c r="V50" s="173"/>
      <c r="W50" s="173"/>
      <c r="X50" s="173"/>
      <c r="Y50" s="82">
        <f t="shared" si="2"/>
        <v>100700</v>
      </c>
      <c r="Z50" s="123"/>
    </row>
    <row r="51" spans="1:26" ht="30" customHeight="1" x14ac:dyDescent="0.25">
      <c r="A51" s="265"/>
      <c r="B51" s="181" t="s">
        <v>91</v>
      </c>
      <c r="C51" s="173"/>
      <c r="D51" s="185">
        <v>777632.4</v>
      </c>
      <c r="E51" s="173"/>
      <c r="F51" s="173">
        <v>83754.990000000005</v>
      </c>
      <c r="G51" s="173"/>
      <c r="H51" s="173">
        <v>131492.42000000001</v>
      </c>
      <c r="I51" s="173"/>
      <c r="J51" s="173"/>
      <c r="K51" s="173"/>
      <c r="L51" s="182"/>
      <c r="M51" s="173"/>
      <c r="N51" s="173"/>
      <c r="O51" s="173"/>
      <c r="P51" s="201"/>
      <c r="Q51" s="173"/>
      <c r="R51" s="173">
        <v>139248.41</v>
      </c>
      <c r="S51" s="173">
        <v>26605.43</v>
      </c>
      <c r="T51" s="173"/>
      <c r="U51" s="173"/>
      <c r="V51" s="173"/>
      <c r="W51" s="173"/>
      <c r="X51" s="173"/>
      <c r="Y51" s="82">
        <f t="shared" si="2"/>
        <v>1158733.6499999999</v>
      </c>
      <c r="Z51" s="123"/>
    </row>
    <row r="52" spans="1:26" ht="30" customHeight="1" x14ac:dyDescent="0.25">
      <c r="A52" s="265"/>
      <c r="B52" s="181" t="s">
        <v>377</v>
      </c>
      <c r="C52" s="173"/>
      <c r="D52" s="185"/>
      <c r="E52" s="173"/>
      <c r="F52" s="173">
        <v>79380</v>
      </c>
      <c r="G52" s="173"/>
      <c r="H52" s="173"/>
      <c r="I52" s="173"/>
      <c r="J52" s="173"/>
      <c r="K52" s="173"/>
      <c r="L52" s="182"/>
      <c r="M52" s="173"/>
      <c r="N52" s="173"/>
      <c r="O52" s="173"/>
      <c r="P52" s="201"/>
      <c r="Q52" s="173"/>
      <c r="R52" s="173"/>
      <c r="S52" s="173"/>
      <c r="T52" s="173"/>
      <c r="U52" s="173"/>
      <c r="V52" s="173"/>
      <c r="W52" s="173"/>
      <c r="X52" s="173"/>
      <c r="Y52" s="82">
        <f t="shared" si="2"/>
        <v>79380</v>
      </c>
      <c r="Z52" s="123"/>
    </row>
    <row r="53" spans="1:26" ht="30" customHeight="1" x14ac:dyDescent="0.25">
      <c r="A53" s="265"/>
      <c r="B53" s="181" t="s">
        <v>177</v>
      </c>
      <c r="C53" s="173"/>
      <c r="D53" s="185"/>
      <c r="E53" s="173"/>
      <c r="F53" s="173">
        <v>182858</v>
      </c>
      <c r="G53" s="173"/>
      <c r="H53" s="173"/>
      <c r="I53" s="173"/>
      <c r="J53" s="173"/>
      <c r="K53" s="173"/>
      <c r="L53" s="182"/>
      <c r="M53" s="173"/>
      <c r="N53" s="173"/>
      <c r="O53" s="173"/>
      <c r="P53" s="201"/>
      <c r="Q53" s="173"/>
      <c r="R53" s="173">
        <v>31680</v>
      </c>
      <c r="S53" s="173"/>
      <c r="T53" s="173"/>
      <c r="U53" s="173"/>
      <c r="V53" s="173"/>
      <c r="W53" s="173"/>
      <c r="X53" s="173"/>
      <c r="Y53" s="82">
        <f t="shared" si="2"/>
        <v>214538</v>
      </c>
      <c r="Z53" s="123"/>
    </row>
    <row r="54" spans="1:26" ht="30" customHeight="1" x14ac:dyDescent="0.25">
      <c r="A54" s="265"/>
      <c r="B54" s="181" t="s">
        <v>202</v>
      </c>
      <c r="C54" s="173"/>
      <c r="D54" s="185"/>
      <c r="E54" s="173"/>
      <c r="F54" s="173"/>
      <c r="G54" s="173"/>
      <c r="H54" s="173">
        <v>167695</v>
      </c>
      <c r="I54" s="173"/>
      <c r="J54" s="173"/>
      <c r="K54" s="173"/>
      <c r="L54" s="182"/>
      <c r="M54" s="173"/>
      <c r="N54" s="173"/>
      <c r="O54" s="173"/>
      <c r="P54" s="201"/>
      <c r="Q54" s="173"/>
      <c r="R54" s="173"/>
      <c r="S54" s="173"/>
      <c r="T54" s="173"/>
      <c r="U54" s="173"/>
      <c r="V54" s="173"/>
      <c r="W54" s="173"/>
      <c r="X54" s="173"/>
      <c r="Y54" s="82">
        <f t="shared" si="2"/>
        <v>167695</v>
      </c>
      <c r="Z54" s="123"/>
    </row>
    <row r="55" spans="1:26" ht="30" customHeight="1" x14ac:dyDescent="0.25">
      <c r="A55" s="265"/>
      <c r="B55" s="181" t="s">
        <v>33</v>
      </c>
      <c r="C55" s="173"/>
      <c r="D55" s="185"/>
      <c r="E55" s="173"/>
      <c r="F55" s="173"/>
      <c r="G55" s="173"/>
      <c r="H55" s="173">
        <v>11344.9</v>
      </c>
      <c r="I55" s="173"/>
      <c r="J55" s="173"/>
      <c r="K55" s="173"/>
      <c r="L55" s="182"/>
      <c r="M55" s="173"/>
      <c r="N55" s="173"/>
      <c r="O55" s="173"/>
      <c r="P55" s="201"/>
      <c r="Q55" s="173"/>
      <c r="R55" s="173"/>
      <c r="S55" s="173"/>
      <c r="T55" s="173"/>
      <c r="U55" s="173"/>
      <c r="V55" s="173"/>
      <c r="W55" s="173"/>
      <c r="X55" s="173"/>
      <c r="Y55" s="82">
        <f t="shared" si="2"/>
        <v>11344.9</v>
      </c>
      <c r="Z55" s="123"/>
    </row>
    <row r="56" spans="1:26" ht="30" customHeight="1" x14ac:dyDescent="0.25">
      <c r="A56" s="265"/>
      <c r="B56" s="181" t="s">
        <v>462</v>
      </c>
      <c r="C56" s="173"/>
      <c r="D56" s="185"/>
      <c r="E56" s="173"/>
      <c r="F56" s="173"/>
      <c r="G56" s="173"/>
      <c r="H56" s="173"/>
      <c r="I56" s="173"/>
      <c r="J56" s="173"/>
      <c r="K56" s="173"/>
      <c r="L56" s="182"/>
      <c r="M56" s="173"/>
      <c r="N56" s="173"/>
      <c r="O56" s="173"/>
      <c r="P56" s="201"/>
      <c r="Q56" s="173"/>
      <c r="R56" s="173"/>
      <c r="S56" s="173">
        <v>136800</v>
      </c>
      <c r="T56" s="173"/>
      <c r="U56" s="173"/>
      <c r="V56" s="173"/>
      <c r="W56" s="173"/>
      <c r="X56" s="173"/>
      <c r="Y56" s="82">
        <f t="shared" si="2"/>
        <v>136800</v>
      </c>
      <c r="Z56" s="123"/>
    </row>
    <row r="57" spans="1:26" ht="30" customHeight="1" x14ac:dyDescent="0.25">
      <c r="A57" s="265"/>
      <c r="B57" s="181" t="s">
        <v>429</v>
      </c>
      <c r="C57" s="173"/>
      <c r="D57" s="185">
        <v>1698977</v>
      </c>
      <c r="E57" s="173"/>
      <c r="F57" s="173"/>
      <c r="G57" s="173"/>
      <c r="H57" s="173"/>
      <c r="I57" s="173"/>
      <c r="J57" s="173"/>
      <c r="K57" s="173"/>
      <c r="L57" s="182"/>
      <c r="M57" s="173"/>
      <c r="N57" s="173"/>
      <c r="O57" s="173"/>
      <c r="P57" s="201"/>
      <c r="Q57" s="173"/>
      <c r="R57" s="173"/>
      <c r="S57" s="173"/>
      <c r="T57" s="173"/>
      <c r="U57" s="173"/>
      <c r="V57" s="173"/>
      <c r="W57" s="173"/>
      <c r="X57" s="173"/>
      <c r="Y57" s="82">
        <f t="shared" si="2"/>
        <v>1698977</v>
      </c>
      <c r="Z57" s="123"/>
    </row>
    <row r="58" spans="1:26" ht="30" customHeight="1" x14ac:dyDescent="0.25">
      <c r="A58" s="265"/>
      <c r="B58" s="181" t="s">
        <v>77</v>
      </c>
      <c r="C58" s="173"/>
      <c r="D58" s="185"/>
      <c r="E58" s="173"/>
      <c r="F58" s="173"/>
      <c r="G58" s="173"/>
      <c r="H58" s="173">
        <v>5938.5</v>
      </c>
      <c r="I58" s="173"/>
      <c r="J58" s="173"/>
      <c r="K58" s="173"/>
      <c r="L58" s="182"/>
      <c r="M58" s="173"/>
      <c r="N58" s="173"/>
      <c r="O58" s="173"/>
      <c r="P58" s="201"/>
      <c r="Q58" s="173"/>
      <c r="R58" s="173"/>
      <c r="S58" s="173"/>
      <c r="T58" s="173"/>
      <c r="U58" s="173"/>
      <c r="V58" s="173"/>
      <c r="W58" s="173"/>
      <c r="X58" s="173"/>
      <c r="Y58" s="82">
        <f t="shared" si="2"/>
        <v>5938.5</v>
      </c>
      <c r="Z58" s="123"/>
    </row>
    <row r="59" spans="1:26" ht="30" customHeight="1" x14ac:dyDescent="0.25">
      <c r="A59" s="265"/>
      <c r="B59" s="181" t="s">
        <v>151</v>
      </c>
      <c r="C59" s="173"/>
      <c r="D59" s="185"/>
      <c r="E59" s="173"/>
      <c r="F59" s="173"/>
      <c r="G59" s="173"/>
      <c r="H59" s="173"/>
      <c r="I59" s="173"/>
      <c r="J59" s="173"/>
      <c r="K59" s="173">
        <v>141635</v>
      </c>
      <c r="L59" s="182"/>
      <c r="M59" s="173"/>
      <c r="N59" s="173"/>
      <c r="O59" s="173"/>
      <c r="P59" s="201"/>
      <c r="Q59" s="173"/>
      <c r="R59" s="173"/>
      <c r="S59" s="173"/>
      <c r="T59" s="173">
        <v>72192</v>
      </c>
      <c r="U59" s="173"/>
      <c r="V59" s="173"/>
      <c r="W59" s="173"/>
      <c r="X59" s="173"/>
      <c r="Y59" s="82">
        <f t="shared" si="2"/>
        <v>213827</v>
      </c>
      <c r="Z59" s="123"/>
    </row>
    <row r="60" spans="1:26" ht="30" customHeight="1" x14ac:dyDescent="0.25">
      <c r="A60" s="265"/>
      <c r="B60" s="181" t="s">
        <v>114</v>
      </c>
      <c r="C60" s="173"/>
      <c r="D60" s="185"/>
      <c r="E60" s="173"/>
      <c r="F60" s="173"/>
      <c r="G60" s="173"/>
      <c r="H60" s="173"/>
      <c r="I60" s="173"/>
      <c r="J60" s="173"/>
      <c r="K60" s="173"/>
      <c r="L60" s="182"/>
      <c r="M60" s="173"/>
      <c r="N60" s="173"/>
      <c r="O60" s="173">
        <v>166645.6</v>
      </c>
      <c r="P60" s="201"/>
      <c r="Q60" s="173"/>
      <c r="R60" s="173"/>
      <c r="S60" s="173"/>
      <c r="T60" s="173"/>
      <c r="U60" s="173"/>
      <c r="V60" s="173"/>
      <c r="W60" s="173"/>
      <c r="X60" s="173"/>
      <c r="Y60" s="82">
        <f t="shared" si="2"/>
        <v>166645.6</v>
      </c>
      <c r="Z60" s="123"/>
    </row>
    <row r="61" spans="1:26" ht="30" customHeight="1" x14ac:dyDescent="0.25">
      <c r="A61" s="265"/>
      <c r="B61" s="181" t="s">
        <v>451</v>
      </c>
      <c r="C61" s="173"/>
      <c r="D61" s="185"/>
      <c r="E61" s="173"/>
      <c r="F61" s="173"/>
      <c r="G61" s="173">
        <v>150002.26</v>
      </c>
      <c r="H61" s="173"/>
      <c r="I61" s="173"/>
      <c r="J61" s="173"/>
      <c r="K61" s="173"/>
      <c r="L61" s="182">
        <v>40022</v>
      </c>
      <c r="M61" s="173"/>
      <c r="N61" s="173"/>
      <c r="O61" s="173"/>
      <c r="P61" s="201"/>
      <c r="Q61" s="173"/>
      <c r="R61" s="173"/>
      <c r="S61" s="173"/>
      <c r="T61" s="173"/>
      <c r="U61" s="173"/>
      <c r="V61" s="173"/>
      <c r="W61" s="173"/>
      <c r="X61" s="173"/>
      <c r="Y61" s="82">
        <f t="shared" si="2"/>
        <v>190024.26</v>
      </c>
      <c r="Z61" s="123"/>
    </row>
    <row r="62" spans="1:26" ht="30" customHeight="1" x14ac:dyDescent="0.25">
      <c r="A62" s="265"/>
      <c r="B62" s="181" t="s">
        <v>123</v>
      </c>
      <c r="C62" s="173">
        <v>45000</v>
      </c>
      <c r="D62" s="185"/>
      <c r="E62" s="173"/>
      <c r="F62" s="173"/>
      <c r="G62" s="173"/>
      <c r="H62" s="173"/>
      <c r="I62" s="173"/>
      <c r="J62" s="173"/>
      <c r="K62" s="173"/>
      <c r="L62" s="182"/>
      <c r="M62" s="173"/>
      <c r="N62" s="173"/>
      <c r="O62" s="173"/>
      <c r="P62" s="201"/>
      <c r="Q62" s="173"/>
      <c r="R62" s="173"/>
      <c r="S62" s="173"/>
      <c r="T62" s="173"/>
      <c r="U62" s="173"/>
      <c r="V62" s="173"/>
      <c r="W62" s="173"/>
      <c r="X62" s="173"/>
      <c r="Y62" s="82">
        <f t="shared" si="2"/>
        <v>45000</v>
      </c>
      <c r="Z62" s="123"/>
    </row>
    <row r="63" spans="1:26" ht="30" customHeight="1" x14ac:dyDescent="0.25">
      <c r="A63" s="265"/>
      <c r="B63" s="181" t="s">
        <v>479</v>
      </c>
      <c r="C63" s="173"/>
      <c r="D63" s="185"/>
      <c r="E63" s="173"/>
      <c r="F63" s="173"/>
      <c r="G63" s="173">
        <v>23000</v>
      </c>
      <c r="H63" s="173"/>
      <c r="I63" s="173"/>
      <c r="J63" s="173"/>
      <c r="K63" s="173"/>
      <c r="L63" s="182"/>
      <c r="M63" s="173"/>
      <c r="N63" s="173"/>
      <c r="O63" s="173"/>
      <c r="P63" s="201"/>
      <c r="Q63" s="173"/>
      <c r="R63" s="173"/>
      <c r="S63" s="173"/>
      <c r="T63" s="173"/>
      <c r="U63" s="173"/>
      <c r="V63" s="173"/>
      <c r="W63" s="173"/>
      <c r="X63" s="173"/>
      <c r="Y63" s="82">
        <f t="shared" si="2"/>
        <v>23000</v>
      </c>
      <c r="Z63" s="123"/>
    </row>
    <row r="64" spans="1:26" ht="30" customHeight="1" x14ac:dyDescent="0.25">
      <c r="A64" s="265"/>
      <c r="B64" s="181" t="s">
        <v>131</v>
      </c>
      <c r="C64" s="173"/>
      <c r="D64" s="185"/>
      <c r="E64" s="173"/>
      <c r="F64" s="173">
        <v>47810</v>
      </c>
      <c r="G64" s="173"/>
      <c r="H64" s="173"/>
      <c r="I64" s="173"/>
      <c r="J64" s="173"/>
      <c r="K64" s="173"/>
      <c r="L64" s="182"/>
      <c r="M64" s="173"/>
      <c r="N64" s="173"/>
      <c r="O64" s="173"/>
      <c r="P64" s="201"/>
      <c r="Q64" s="173"/>
      <c r="R64" s="173"/>
      <c r="S64" s="173"/>
      <c r="T64" s="173"/>
      <c r="U64" s="173"/>
      <c r="V64" s="173"/>
      <c r="W64" s="173"/>
      <c r="X64" s="173"/>
      <c r="Y64" s="82">
        <f t="shared" si="2"/>
        <v>47810</v>
      </c>
      <c r="Z64" s="123"/>
    </row>
    <row r="65" spans="1:26" ht="30" customHeight="1" x14ac:dyDescent="0.25">
      <c r="A65" s="265"/>
      <c r="B65" s="181" t="s">
        <v>136</v>
      </c>
      <c r="C65" s="173"/>
      <c r="D65" s="185"/>
      <c r="E65" s="173"/>
      <c r="F65" s="173"/>
      <c r="G65" s="173"/>
      <c r="H65" s="173"/>
      <c r="I65" s="173"/>
      <c r="J65" s="173"/>
      <c r="K65" s="173">
        <v>12600</v>
      </c>
      <c r="L65" s="182"/>
      <c r="M65" s="173"/>
      <c r="N65" s="173"/>
      <c r="O65" s="173"/>
      <c r="P65" s="201"/>
      <c r="Q65" s="173"/>
      <c r="R65" s="173"/>
      <c r="S65" s="173"/>
      <c r="T65" s="173"/>
      <c r="U65" s="173"/>
      <c r="V65" s="173"/>
      <c r="W65" s="173"/>
      <c r="X65" s="173"/>
      <c r="Y65" s="82">
        <f t="shared" si="2"/>
        <v>12600</v>
      </c>
      <c r="Z65" s="123"/>
    </row>
    <row r="66" spans="1:26" ht="30" customHeight="1" x14ac:dyDescent="0.25">
      <c r="A66" s="265"/>
      <c r="B66" s="181" t="s">
        <v>66</v>
      </c>
      <c r="C66" s="173"/>
      <c r="D66" s="185"/>
      <c r="E66" s="173"/>
      <c r="F66" s="173"/>
      <c r="G66" s="173"/>
      <c r="H66" s="173"/>
      <c r="I66" s="173"/>
      <c r="J66" s="173"/>
      <c r="K66" s="173"/>
      <c r="L66" s="182"/>
      <c r="M66" s="173"/>
      <c r="N66" s="173"/>
      <c r="O66" s="173"/>
      <c r="P66" s="201"/>
      <c r="Q66" s="173"/>
      <c r="R66" s="173"/>
      <c r="S66" s="173"/>
      <c r="T66" s="173">
        <v>37500</v>
      </c>
      <c r="U66" s="173"/>
      <c r="V66" s="173"/>
      <c r="W66" s="173"/>
      <c r="X66" s="173"/>
      <c r="Y66" s="82">
        <f t="shared" si="2"/>
        <v>37500</v>
      </c>
      <c r="Z66" s="123"/>
    </row>
    <row r="67" spans="1:26" ht="30" customHeight="1" x14ac:dyDescent="0.25">
      <c r="A67" s="265"/>
      <c r="B67" s="181" t="s">
        <v>407</v>
      </c>
      <c r="C67" s="173">
        <v>886897.33</v>
      </c>
      <c r="D67" s="185"/>
      <c r="E67" s="173"/>
      <c r="F67" s="173"/>
      <c r="G67" s="173"/>
      <c r="H67" s="173"/>
      <c r="I67" s="173"/>
      <c r="J67" s="173"/>
      <c r="K67" s="173"/>
      <c r="L67" s="182"/>
      <c r="M67" s="173"/>
      <c r="N67" s="173"/>
      <c r="O67" s="173"/>
      <c r="P67" s="201"/>
      <c r="Q67" s="173"/>
      <c r="R67" s="173"/>
      <c r="S67" s="173"/>
      <c r="T67" s="173"/>
      <c r="U67" s="173"/>
      <c r="V67" s="173"/>
      <c r="W67" s="173"/>
      <c r="X67" s="173"/>
      <c r="Y67" s="82">
        <f t="shared" si="2"/>
        <v>886897.33</v>
      </c>
      <c r="Z67" s="123"/>
    </row>
    <row r="68" spans="1:26" ht="30" customHeight="1" x14ac:dyDescent="0.25">
      <c r="A68" s="265"/>
      <c r="B68" s="181" t="s">
        <v>491</v>
      </c>
      <c r="C68" s="173"/>
      <c r="D68" s="185"/>
      <c r="E68" s="173"/>
      <c r="F68" s="173"/>
      <c r="G68" s="173"/>
      <c r="H68" s="173"/>
      <c r="I68" s="173"/>
      <c r="J68" s="173"/>
      <c r="K68" s="173"/>
      <c r="L68" s="182"/>
      <c r="M68" s="173"/>
      <c r="N68" s="173"/>
      <c r="O68" s="173"/>
      <c r="P68" s="201"/>
      <c r="Q68" s="173"/>
      <c r="R68" s="173">
        <v>153997</v>
      </c>
      <c r="S68" s="173"/>
      <c r="T68" s="173"/>
      <c r="U68" s="173"/>
      <c r="V68" s="173"/>
      <c r="W68" s="173"/>
      <c r="X68" s="173"/>
      <c r="Y68" s="82">
        <f t="shared" si="2"/>
        <v>153997</v>
      </c>
      <c r="Z68" s="123"/>
    </row>
    <row r="69" spans="1:26" ht="30" customHeight="1" x14ac:dyDescent="0.25">
      <c r="A69" s="265"/>
      <c r="B69" s="181" t="s">
        <v>184</v>
      </c>
      <c r="C69" s="173"/>
      <c r="D69" s="185"/>
      <c r="E69" s="173"/>
      <c r="F69" s="173"/>
      <c r="G69" s="173"/>
      <c r="H69" s="173">
        <v>288242</v>
      </c>
      <c r="I69" s="173"/>
      <c r="J69" s="173"/>
      <c r="K69" s="173"/>
      <c r="L69" s="182"/>
      <c r="M69" s="173"/>
      <c r="N69" s="173"/>
      <c r="O69" s="173"/>
      <c r="P69" s="201"/>
      <c r="Q69" s="173"/>
      <c r="R69" s="173"/>
      <c r="S69" s="173"/>
      <c r="T69" s="173"/>
      <c r="U69" s="173"/>
      <c r="V69" s="173"/>
      <c r="W69" s="173"/>
      <c r="X69" s="173"/>
      <c r="Y69" s="82">
        <f t="shared" si="2"/>
        <v>288242</v>
      </c>
      <c r="Z69" s="123"/>
    </row>
    <row r="70" spans="1:26" ht="30" customHeight="1" x14ac:dyDescent="0.25">
      <c r="A70" s="265"/>
      <c r="B70" s="181" t="s">
        <v>54</v>
      </c>
      <c r="C70" s="173"/>
      <c r="D70" s="185"/>
      <c r="E70" s="173"/>
      <c r="F70" s="173"/>
      <c r="G70" s="173"/>
      <c r="H70" s="173"/>
      <c r="I70" s="173"/>
      <c r="J70" s="173">
        <v>484332</v>
      </c>
      <c r="K70" s="173"/>
      <c r="L70" s="182"/>
      <c r="M70" s="173"/>
      <c r="N70" s="173"/>
      <c r="O70" s="173"/>
      <c r="P70" s="201"/>
      <c r="Q70" s="173"/>
      <c r="R70" s="173"/>
      <c r="S70" s="173"/>
      <c r="T70" s="173"/>
      <c r="U70" s="173"/>
      <c r="V70" s="173"/>
      <c r="W70" s="173"/>
      <c r="X70" s="173"/>
      <c r="Y70" s="82">
        <f t="shared" si="2"/>
        <v>484332</v>
      </c>
      <c r="Z70" s="123"/>
    </row>
    <row r="71" spans="1:26" ht="30" customHeight="1" x14ac:dyDescent="0.25">
      <c r="A71" s="265"/>
      <c r="B71" s="181" t="s">
        <v>164</v>
      </c>
      <c r="C71" s="173"/>
      <c r="D71" s="185"/>
      <c r="E71" s="173"/>
      <c r="F71" s="173"/>
      <c r="G71" s="173"/>
      <c r="H71" s="173"/>
      <c r="I71" s="173"/>
      <c r="J71" s="173">
        <v>339273</v>
      </c>
      <c r="K71" s="173"/>
      <c r="L71" s="182"/>
      <c r="M71" s="173"/>
      <c r="N71" s="173"/>
      <c r="O71" s="173"/>
      <c r="P71" s="201"/>
      <c r="Q71" s="173"/>
      <c r="R71" s="173"/>
      <c r="S71" s="173"/>
      <c r="T71" s="173"/>
      <c r="U71" s="173"/>
      <c r="V71" s="173"/>
      <c r="W71" s="173"/>
      <c r="X71" s="173"/>
      <c r="Y71" s="82">
        <f t="shared" si="2"/>
        <v>339273</v>
      </c>
      <c r="Z71" s="123"/>
    </row>
    <row r="72" spans="1:26" ht="30" customHeight="1" x14ac:dyDescent="0.25">
      <c r="A72" s="265"/>
      <c r="B72" s="181" t="s">
        <v>25</v>
      </c>
      <c r="C72" s="173"/>
      <c r="D72" s="185"/>
      <c r="E72" s="173"/>
      <c r="F72" s="173"/>
      <c r="G72" s="173"/>
      <c r="H72" s="173"/>
      <c r="I72" s="173"/>
      <c r="J72" s="173">
        <v>123665</v>
      </c>
      <c r="K72" s="173"/>
      <c r="L72" s="182"/>
      <c r="M72" s="173"/>
      <c r="N72" s="173"/>
      <c r="O72" s="173"/>
      <c r="P72" s="201"/>
      <c r="Q72" s="173"/>
      <c r="R72" s="173"/>
      <c r="S72" s="173"/>
      <c r="T72" s="173"/>
      <c r="U72" s="173"/>
      <c r="V72" s="173"/>
      <c r="W72" s="173"/>
      <c r="X72" s="173"/>
      <c r="Y72" s="82">
        <f t="shared" si="2"/>
        <v>123665</v>
      </c>
      <c r="Z72" s="123"/>
    </row>
    <row r="73" spans="1:26" ht="30" customHeight="1" x14ac:dyDescent="0.25">
      <c r="A73" s="265"/>
      <c r="B73" s="181" t="s">
        <v>40</v>
      </c>
      <c r="C73" s="173"/>
      <c r="D73" s="185"/>
      <c r="E73" s="173"/>
      <c r="F73" s="173"/>
      <c r="G73" s="173">
        <v>63327</v>
      </c>
      <c r="H73" s="173"/>
      <c r="I73" s="173"/>
      <c r="J73" s="173"/>
      <c r="K73" s="173"/>
      <c r="L73" s="182"/>
      <c r="M73" s="173"/>
      <c r="N73" s="173"/>
      <c r="O73" s="173"/>
      <c r="P73" s="201"/>
      <c r="Q73" s="173"/>
      <c r="R73" s="173"/>
      <c r="S73" s="173"/>
      <c r="T73" s="173"/>
      <c r="U73" s="173"/>
      <c r="V73" s="173"/>
      <c r="W73" s="173"/>
      <c r="X73" s="173"/>
      <c r="Y73" s="82">
        <f t="shared" si="2"/>
        <v>63327</v>
      </c>
      <c r="Z73" s="123"/>
    </row>
    <row r="74" spans="1:26" ht="30" customHeight="1" x14ac:dyDescent="0.25">
      <c r="A74" s="265"/>
      <c r="B74" s="181" t="s">
        <v>197</v>
      </c>
      <c r="C74" s="173"/>
      <c r="D74" s="185"/>
      <c r="E74" s="173"/>
      <c r="F74" s="173"/>
      <c r="G74" s="173"/>
      <c r="H74" s="173"/>
      <c r="I74" s="173"/>
      <c r="J74" s="173"/>
      <c r="K74" s="173"/>
      <c r="L74" s="182"/>
      <c r="M74" s="173"/>
      <c r="N74" s="173"/>
      <c r="O74" s="173">
        <v>116406</v>
      </c>
      <c r="P74" s="201"/>
      <c r="Q74" s="173"/>
      <c r="R74" s="173"/>
      <c r="S74" s="173"/>
      <c r="T74" s="173"/>
      <c r="U74" s="173"/>
      <c r="V74" s="173"/>
      <c r="W74" s="173"/>
      <c r="X74" s="173"/>
      <c r="Y74" s="82">
        <f t="shared" si="2"/>
        <v>116406</v>
      </c>
      <c r="Z74" s="123"/>
    </row>
    <row r="75" spans="1:26" ht="30" customHeight="1" x14ac:dyDescent="0.25">
      <c r="A75" s="265"/>
      <c r="B75" s="181" t="s">
        <v>171</v>
      </c>
      <c r="C75" s="173"/>
      <c r="D75" s="185"/>
      <c r="E75" s="173">
        <v>592680</v>
      </c>
      <c r="F75" s="173"/>
      <c r="G75" s="173"/>
      <c r="H75" s="173"/>
      <c r="I75" s="173"/>
      <c r="J75" s="173"/>
      <c r="K75" s="173"/>
      <c r="L75" s="182"/>
      <c r="M75" s="173"/>
      <c r="N75" s="173"/>
      <c r="O75" s="173"/>
      <c r="P75" s="201"/>
      <c r="Q75" s="173"/>
      <c r="R75" s="173"/>
      <c r="S75" s="173"/>
      <c r="T75" s="173"/>
      <c r="U75" s="173"/>
      <c r="V75" s="173"/>
      <c r="W75" s="173"/>
      <c r="X75" s="173"/>
      <c r="Y75" s="82">
        <f t="shared" si="2"/>
        <v>592680</v>
      </c>
      <c r="Z75" s="123"/>
    </row>
    <row r="76" spans="1:26" ht="30" customHeight="1" x14ac:dyDescent="0.25">
      <c r="A76" s="265"/>
      <c r="B76" s="181" t="s">
        <v>141</v>
      </c>
      <c r="C76" s="173"/>
      <c r="D76" s="185"/>
      <c r="E76" s="173"/>
      <c r="F76" s="173"/>
      <c r="G76" s="173"/>
      <c r="H76" s="173"/>
      <c r="I76" s="173"/>
      <c r="J76" s="173"/>
      <c r="K76" s="173"/>
      <c r="L76" s="182"/>
      <c r="M76" s="173"/>
      <c r="N76" s="173"/>
      <c r="O76" s="173">
        <v>1133600</v>
      </c>
      <c r="P76" s="201"/>
      <c r="Q76" s="173"/>
      <c r="R76" s="173"/>
      <c r="S76" s="173"/>
      <c r="T76" s="173"/>
      <c r="U76" s="173"/>
      <c r="V76" s="173"/>
      <c r="W76" s="173"/>
      <c r="X76" s="173"/>
      <c r="Y76" s="82">
        <f t="shared" si="2"/>
        <v>1133600</v>
      </c>
      <c r="Z76" s="123"/>
    </row>
    <row r="77" spans="1:26" ht="30" customHeight="1" x14ac:dyDescent="0.25">
      <c r="A77" s="265"/>
      <c r="B77" s="181" t="s">
        <v>415</v>
      </c>
      <c r="C77" s="173">
        <v>193594</v>
      </c>
      <c r="D77" s="185"/>
      <c r="E77" s="173"/>
      <c r="F77" s="173"/>
      <c r="G77" s="173"/>
      <c r="H77" s="173"/>
      <c r="I77" s="173"/>
      <c r="J77" s="173"/>
      <c r="K77" s="173"/>
      <c r="L77" s="182"/>
      <c r="M77" s="173"/>
      <c r="N77" s="173"/>
      <c r="O77" s="173"/>
      <c r="P77" s="201"/>
      <c r="Q77" s="173"/>
      <c r="R77" s="173"/>
      <c r="S77" s="173"/>
      <c r="T77" s="173"/>
      <c r="U77" s="173"/>
      <c r="V77" s="173"/>
      <c r="W77" s="173"/>
      <c r="X77" s="173"/>
      <c r="Y77" s="82">
        <f t="shared" si="2"/>
        <v>193594</v>
      </c>
      <c r="Z77" s="123"/>
    </row>
    <row r="78" spans="1:26" ht="30" customHeight="1" x14ac:dyDescent="0.25">
      <c r="A78" s="265"/>
      <c r="B78" s="181" t="s">
        <v>469</v>
      </c>
      <c r="C78" s="173"/>
      <c r="D78" s="185"/>
      <c r="E78" s="173"/>
      <c r="F78" s="173"/>
      <c r="G78" s="173"/>
      <c r="H78" s="173"/>
      <c r="I78" s="173"/>
      <c r="J78" s="173"/>
      <c r="K78" s="173"/>
      <c r="L78" s="182">
        <v>37300</v>
      </c>
      <c r="M78" s="173"/>
      <c r="N78" s="173"/>
      <c r="O78" s="173"/>
      <c r="P78" s="201"/>
      <c r="Q78" s="173"/>
      <c r="R78" s="173"/>
      <c r="S78" s="173"/>
      <c r="T78" s="173"/>
      <c r="U78" s="173"/>
      <c r="V78" s="173"/>
      <c r="W78" s="173"/>
      <c r="X78" s="173"/>
      <c r="Y78" s="82">
        <f t="shared" si="2"/>
        <v>37300</v>
      </c>
      <c r="Z78" s="123"/>
    </row>
    <row r="79" spans="1:26" ht="30" customHeight="1" x14ac:dyDescent="0.25">
      <c r="A79" s="265"/>
      <c r="B79" s="181" t="s">
        <v>486</v>
      </c>
      <c r="C79" s="173"/>
      <c r="D79" s="185"/>
      <c r="E79" s="173"/>
      <c r="F79" s="173"/>
      <c r="G79" s="173">
        <v>61000</v>
      </c>
      <c r="H79" s="173"/>
      <c r="I79" s="173"/>
      <c r="J79" s="173"/>
      <c r="K79" s="173"/>
      <c r="L79" s="182"/>
      <c r="M79" s="173"/>
      <c r="N79" s="173"/>
      <c r="O79" s="173"/>
      <c r="P79" s="201"/>
      <c r="Q79" s="173"/>
      <c r="R79" s="173"/>
      <c r="S79" s="173"/>
      <c r="T79" s="173"/>
      <c r="U79" s="173"/>
      <c r="V79" s="173"/>
      <c r="W79" s="173"/>
      <c r="X79" s="173"/>
      <c r="Y79" s="82">
        <f t="shared" si="2"/>
        <v>61000</v>
      </c>
      <c r="Z79" s="123"/>
    </row>
    <row r="80" spans="1:26" ht="30" customHeight="1" x14ac:dyDescent="0.25">
      <c r="A80" s="265"/>
      <c r="B80" s="181" t="s">
        <v>157</v>
      </c>
      <c r="C80" s="173"/>
      <c r="D80" s="185"/>
      <c r="E80" s="173"/>
      <c r="F80" s="173"/>
      <c r="G80" s="173"/>
      <c r="H80" s="173"/>
      <c r="I80" s="173"/>
      <c r="J80" s="173">
        <v>253421</v>
      </c>
      <c r="K80" s="173"/>
      <c r="L80" s="182"/>
      <c r="M80" s="173"/>
      <c r="N80" s="173"/>
      <c r="O80" s="173"/>
      <c r="P80" s="201"/>
      <c r="Q80" s="173"/>
      <c r="R80" s="173"/>
      <c r="S80" s="173"/>
      <c r="T80" s="173"/>
      <c r="U80" s="173"/>
      <c r="V80" s="173"/>
      <c r="W80" s="173"/>
      <c r="X80" s="173"/>
      <c r="Y80" s="82">
        <f t="shared" si="2"/>
        <v>253421</v>
      </c>
      <c r="Z80" s="123"/>
    </row>
    <row r="81" spans="1:26" ht="30" customHeight="1" x14ac:dyDescent="0.25">
      <c r="A81" s="265"/>
      <c r="B81" s="181" t="s">
        <v>454</v>
      </c>
      <c r="C81" s="173"/>
      <c r="D81" s="185"/>
      <c r="E81" s="173">
        <v>276402.15000000002</v>
      </c>
      <c r="F81" s="173"/>
      <c r="G81" s="173"/>
      <c r="H81" s="173"/>
      <c r="I81" s="173"/>
      <c r="J81" s="173"/>
      <c r="K81" s="173"/>
      <c r="L81" s="182"/>
      <c r="M81" s="173"/>
      <c r="N81" s="173"/>
      <c r="O81" s="173"/>
      <c r="P81" s="201"/>
      <c r="Q81" s="173"/>
      <c r="R81" s="173"/>
      <c r="S81" s="173"/>
      <c r="T81" s="173"/>
      <c r="U81" s="173"/>
      <c r="V81" s="173"/>
      <c r="W81" s="173"/>
      <c r="X81" s="173"/>
      <c r="Y81" s="82">
        <f t="shared" si="2"/>
        <v>276402.15000000002</v>
      </c>
      <c r="Z81" s="123"/>
    </row>
    <row r="82" spans="1:26" ht="30" customHeight="1" x14ac:dyDescent="0.25">
      <c r="A82" s="265"/>
      <c r="B82" s="181" t="s">
        <v>98</v>
      </c>
      <c r="C82" s="173"/>
      <c r="D82" s="185"/>
      <c r="E82" s="173"/>
      <c r="F82" s="173"/>
      <c r="G82" s="173"/>
      <c r="H82" s="173"/>
      <c r="I82" s="173"/>
      <c r="J82" s="173"/>
      <c r="K82" s="173"/>
      <c r="L82" s="182"/>
      <c r="M82" s="173">
        <v>334826</v>
      </c>
      <c r="N82" s="173"/>
      <c r="O82" s="173"/>
      <c r="P82" s="201"/>
      <c r="Q82" s="173"/>
      <c r="R82" s="173"/>
      <c r="S82" s="173"/>
      <c r="T82" s="173"/>
      <c r="U82" s="173"/>
      <c r="V82" s="173"/>
      <c r="W82" s="173"/>
      <c r="X82" s="173"/>
      <c r="Y82" s="82">
        <f t="shared" si="2"/>
        <v>334826</v>
      </c>
      <c r="Z82" s="123"/>
    </row>
    <row r="83" spans="1:26" ht="30" customHeight="1" x14ac:dyDescent="0.25">
      <c r="A83" s="265"/>
      <c r="B83" s="181" t="s">
        <v>474</v>
      </c>
      <c r="C83" s="173"/>
      <c r="D83" s="185"/>
      <c r="E83" s="173"/>
      <c r="F83" s="173"/>
      <c r="G83" s="173"/>
      <c r="H83" s="173"/>
      <c r="I83" s="173"/>
      <c r="J83" s="173"/>
      <c r="K83" s="173">
        <v>1200</v>
      </c>
      <c r="L83" s="182"/>
      <c r="M83" s="173"/>
      <c r="N83" s="173"/>
      <c r="O83" s="173"/>
      <c r="P83" s="201"/>
      <c r="Q83" s="173"/>
      <c r="R83" s="173"/>
      <c r="S83" s="173"/>
      <c r="T83" s="173"/>
      <c r="U83" s="173"/>
      <c r="V83" s="173"/>
      <c r="W83" s="173"/>
      <c r="X83" s="173"/>
      <c r="Y83" s="82">
        <f t="shared" si="2"/>
        <v>1200</v>
      </c>
      <c r="Z83" s="123"/>
    </row>
    <row r="84" spans="1:26" ht="30" customHeight="1" x14ac:dyDescent="0.25">
      <c r="A84" s="265"/>
      <c r="B84" s="181" t="s">
        <v>413</v>
      </c>
      <c r="C84" s="173">
        <v>193594</v>
      </c>
      <c r="D84" s="185"/>
      <c r="E84" s="173"/>
      <c r="F84" s="173"/>
      <c r="G84" s="173"/>
      <c r="H84" s="173"/>
      <c r="I84" s="173"/>
      <c r="J84" s="173"/>
      <c r="K84" s="173"/>
      <c r="L84" s="182"/>
      <c r="M84" s="173"/>
      <c r="N84" s="173"/>
      <c r="O84" s="173"/>
      <c r="P84" s="201"/>
      <c r="Q84" s="173"/>
      <c r="R84" s="173"/>
      <c r="S84" s="173"/>
      <c r="T84" s="173"/>
      <c r="U84" s="173"/>
      <c r="V84" s="173"/>
      <c r="W84" s="173"/>
      <c r="X84" s="173"/>
      <c r="Y84" s="82">
        <f t="shared" si="2"/>
        <v>193594</v>
      </c>
      <c r="Z84" s="123"/>
    </row>
    <row r="85" spans="1:26" ht="30" customHeight="1" x14ac:dyDescent="0.25">
      <c r="A85" s="265"/>
      <c r="B85" s="181" t="s">
        <v>18</v>
      </c>
      <c r="C85" s="173"/>
      <c r="D85" s="185"/>
      <c r="E85" s="173"/>
      <c r="F85" s="173"/>
      <c r="G85" s="173"/>
      <c r="H85" s="173"/>
      <c r="I85" s="173"/>
      <c r="J85" s="173"/>
      <c r="K85" s="173">
        <v>175000</v>
      </c>
      <c r="L85" s="182"/>
      <c r="M85" s="173"/>
      <c r="N85" s="173"/>
      <c r="O85" s="173"/>
      <c r="P85" s="201"/>
      <c r="Q85" s="173"/>
      <c r="R85" s="173"/>
      <c r="S85" s="173"/>
      <c r="T85" s="173"/>
      <c r="U85" s="173"/>
      <c r="V85" s="173"/>
      <c r="W85" s="173"/>
      <c r="X85" s="173"/>
      <c r="Y85" s="82">
        <f t="shared" si="2"/>
        <v>175000</v>
      </c>
      <c r="Z85" s="123"/>
    </row>
    <row r="86" spans="1:26" ht="30" customHeight="1" x14ac:dyDescent="0.25">
      <c r="A86" s="265"/>
      <c r="B86" s="181" t="s">
        <v>84</v>
      </c>
      <c r="C86" s="173"/>
      <c r="D86" s="185"/>
      <c r="E86" s="173"/>
      <c r="F86" s="173"/>
      <c r="G86" s="173"/>
      <c r="H86" s="173"/>
      <c r="I86" s="173"/>
      <c r="J86" s="173">
        <v>66612</v>
      </c>
      <c r="K86" s="173"/>
      <c r="L86" s="182"/>
      <c r="M86" s="173"/>
      <c r="N86" s="173"/>
      <c r="O86" s="173"/>
      <c r="P86" s="201"/>
      <c r="Q86" s="173"/>
      <c r="R86" s="173"/>
      <c r="S86" s="173"/>
      <c r="T86" s="173"/>
      <c r="U86" s="173"/>
      <c r="V86" s="173"/>
      <c r="W86" s="173"/>
      <c r="X86" s="173"/>
      <c r="Y86" s="82">
        <f t="shared" si="2"/>
        <v>66612</v>
      </c>
      <c r="Z86" s="123"/>
    </row>
    <row r="87" spans="1:26" s="84" customFormat="1" ht="38.25" customHeight="1" thickBot="1" x14ac:dyDescent="0.3">
      <c r="B87" s="83" t="s">
        <v>595</v>
      </c>
      <c r="C87" s="83">
        <f>SUM(C36:C86)</f>
        <v>1319085.33</v>
      </c>
      <c r="D87" s="187">
        <f t="shared" ref="D87:X87" si="3">SUM(D36:D86)</f>
        <v>2476609.4</v>
      </c>
      <c r="E87" s="83">
        <f t="shared" si="3"/>
        <v>869082.15</v>
      </c>
      <c r="F87" s="83">
        <f t="shared" si="3"/>
        <v>499290.49</v>
      </c>
      <c r="G87" s="83">
        <f t="shared" si="3"/>
        <v>502773.26</v>
      </c>
      <c r="H87" s="83">
        <f t="shared" si="3"/>
        <v>807855.82000000007</v>
      </c>
      <c r="I87" s="83">
        <f t="shared" si="3"/>
        <v>135543</v>
      </c>
      <c r="J87" s="83">
        <f t="shared" si="3"/>
        <v>1768074.85</v>
      </c>
      <c r="K87" s="83">
        <f t="shared" si="3"/>
        <v>473321.06</v>
      </c>
      <c r="L87" s="163">
        <f t="shared" si="3"/>
        <v>77322</v>
      </c>
      <c r="M87" s="83">
        <f t="shared" si="3"/>
        <v>1206166</v>
      </c>
      <c r="N87" s="83">
        <f t="shared" si="3"/>
        <v>0</v>
      </c>
      <c r="O87" s="83">
        <f t="shared" si="3"/>
        <v>1517351.6</v>
      </c>
      <c r="P87" s="199">
        <f t="shared" si="3"/>
        <v>0</v>
      </c>
      <c r="Q87" s="83">
        <f t="shared" si="3"/>
        <v>0</v>
      </c>
      <c r="R87" s="83">
        <f t="shared" si="3"/>
        <v>324925.41000000003</v>
      </c>
      <c r="S87" s="83">
        <f t="shared" si="3"/>
        <v>163405.43</v>
      </c>
      <c r="T87" s="83">
        <f t="shared" si="3"/>
        <v>109692</v>
      </c>
      <c r="U87" s="83">
        <f t="shared" si="3"/>
        <v>0</v>
      </c>
      <c r="V87" s="83">
        <f t="shared" si="3"/>
        <v>0</v>
      </c>
      <c r="W87" s="83">
        <f t="shared" si="3"/>
        <v>0</v>
      </c>
      <c r="X87" s="83">
        <f t="shared" si="3"/>
        <v>0</v>
      </c>
      <c r="Y87" s="141">
        <f>SUM(Y36:Y86)</f>
        <v>12250497.799999999</v>
      </c>
      <c r="Z87" s="123"/>
    </row>
    <row r="88" spans="1:26" s="84" customFormat="1" ht="38.25" customHeight="1" x14ac:dyDescent="0.25">
      <c r="A88" s="266" t="s">
        <v>620</v>
      </c>
      <c r="B88" s="128" t="s">
        <v>615</v>
      </c>
      <c r="C88" s="136"/>
      <c r="D88" s="188"/>
      <c r="E88" s="137"/>
      <c r="F88" s="137"/>
      <c r="G88" s="137"/>
      <c r="H88" s="137"/>
      <c r="I88" s="137"/>
      <c r="J88" s="137"/>
      <c r="K88" s="137"/>
      <c r="L88" s="165"/>
      <c r="M88" s="137"/>
      <c r="N88" s="137"/>
      <c r="O88" s="137"/>
      <c r="P88" s="202"/>
      <c r="Q88" s="137"/>
      <c r="R88" s="137"/>
      <c r="S88" s="137"/>
      <c r="T88" s="137"/>
      <c r="U88" s="137"/>
      <c r="V88" s="137"/>
      <c r="W88" s="137"/>
      <c r="X88" s="137"/>
      <c r="Y88" s="138"/>
      <c r="Z88" s="124">
        <v>1072500</v>
      </c>
    </row>
    <row r="89" spans="1:26" s="84" customFormat="1" ht="38.25" customHeight="1" thickBot="1" x14ac:dyDescent="0.3">
      <c r="A89" s="266"/>
      <c r="B89" s="129" t="s">
        <v>616</v>
      </c>
      <c r="C89" s="133"/>
      <c r="D89" s="189"/>
      <c r="E89" s="134"/>
      <c r="F89" s="134"/>
      <c r="G89" s="134"/>
      <c r="H89" s="134"/>
      <c r="I89" s="134"/>
      <c r="J89" s="134"/>
      <c r="K89" s="134"/>
      <c r="L89" s="166"/>
      <c r="M89" s="134"/>
      <c r="N89" s="134"/>
      <c r="O89" s="134"/>
      <c r="P89" s="203"/>
      <c r="Q89" s="134"/>
      <c r="R89" s="134"/>
      <c r="S89" s="134"/>
      <c r="T89" s="134"/>
      <c r="U89" s="134"/>
      <c r="V89" s="134"/>
      <c r="W89" s="134"/>
      <c r="X89" s="134"/>
      <c r="Y89" s="135"/>
      <c r="Z89" s="139">
        <v>254095.58</v>
      </c>
    </row>
    <row r="90" spans="1:26" s="84" customFormat="1" ht="38.25" customHeight="1" x14ac:dyDescent="0.25">
      <c r="B90" s="132"/>
      <c r="C90" s="130"/>
      <c r="D90" s="190"/>
      <c r="E90" s="130"/>
      <c r="F90" s="130"/>
      <c r="G90" s="130"/>
      <c r="H90" s="130"/>
      <c r="I90" s="130"/>
      <c r="J90" s="130"/>
      <c r="K90" s="130"/>
      <c r="L90" s="167"/>
      <c r="M90" s="130"/>
      <c r="N90" s="130"/>
      <c r="O90" s="130"/>
      <c r="P90" s="204"/>
      <c r="Q90" s="130"/>
      <c r="R90" s="130"/>
      <c r="S90" s="130"/>
      <c r="T90" s="130"/>
      <c r="U90" s="130"/>
      <c r="V90" s="130"/>
      <c r="W90" s="130"/>
      <c r="X90" s="130"/>
      <c r="Y90" s="131"/>
      <c r="Z90" s="140">
        <f>SUM(Z88:Z89)</f>
        <v>1326595.58</v>
      </c>
    </row>
    <row r="91" spans="1:26" ht="18.75" thickBot="1" x14ac:dyDescent="0.3">
      <c r="C91" s="85"/>
      <c r="D91" s="191"/>
      <c r="E91" s="85"/>
      <c r="F91" s="85"/>
      <c r="G91" s="85"/>
      <c r="H91" s="85"/>
      <c r="I91" s="85"/>
      <c r="J91" s="85"/>
      <c r="K91" s="85"/>
      <c r="L91" s="168"/>
      <c r="M91" s="85"/>
      <c r="N91" s="85"/>
      <c r="O91" s="85"/>
      <c r="P91" s="205"/>
      <c r="Q91" s="85"/>
      <c r="R91" s="85"/>
      <c r="S91" s="85"/>
      <c r="T91" s="85"/>
      <c r="U91" s="85"/>
      <c r="V91" s="85"/>
      <c r="W91" s="85"/>
      <c r="X91" s="85"/>
      <c r="Y91" s="85"/>
    </row>
    <row r="92" spans="1:26" ht="45" customHeight="1" thickBot="1" x14ac:dyDescent="0.3">
      <c r="B92" s="142" t="s">
        <v>619</v>
      </c>
      <c r="C92" s="87">
        <f>C34+C87</f>
        <v>1608735.6600000001</v>
      </c>
      <c r="D92" s="192">
        <f t="shared" ref="D92:X92" si="4">D34+D87</f>
        <v>2476609.4</v>
      </c>
      <c r="E92" s="88">
        <f t="shared" si="4"/>
        <v>1682171.9500000002</v>
      </c>
      <c r="F92" s="88">
        <f t="shared" si="4"/>
        <v>1008350.49</v>
      </c>
      <c r="G92" s="88">
        <f t="shared" si="4"/>
        <v>597798.26</v>
      </c>
      <c r="H92" s="88">
        <f t="shared" si="4"/>
        <v>807855.82000000007</v>
      </c>
      <c r="I92" s="88">
        <f t="shared" si="4"/>
        <v>283598.2</v>
      </c>
      <c r="J92" s="88">
        <f t="shared" si="4"/>
        <v>2549577.14</v>
      </c>
      <c r="K92" s="88">
        <f t="shared" si="4"/>
        <v>2703714.8800000004</v>
      </c>
      <c r="L92" s="169">
        <f t="shared" si="4"/>
        <v>626099.34000000008</v>
      </c>
      <c r="M92" s="88">
        <f t="shared" si="4"/>
        <v>1714375.3</v>
      </c>
      <c r="N92" s="88">
        <f t="shared" si="4"/>
        <v>464837.73</v>
      </c>
      <c r="O92" s="88">
        <f t="shared" si="4"/>
        <v>2028971.6</v>
      </c>
      <c r="P92" s="206">
        <f t="shared" si="4"/>
        <v>169564.84</v>
      </c>
      <c r="Q92" s="88">
        <f t="shared" si="4"/>
        <v>192500</v>
      </c>
      <c r="R92" s="88">
        <f t="shared" si="4"/>
        <v>481402.41000000003</v>
      </c>
      <c r="S92" s="88">
        <f t="shared" si="4"/>
        <v>209405.43</v>
      </c>
      <c r="T92" s="88">
        <f t="shared" si="4"/>
        <v>1123318.7</v>
      </c>
      <c r="U92" s="88">
        <f t="shared" si="4"/>
        <v>25000</v>
      </c>
      <c r="V92" s="88">
        <f t="shared" si="4"/>
        <v>126858.18</v>
      </c>
      <c r="W92" s="88">
        <f t="shared" si="4"/>
        <v>986013.28</v>
      </c>
      <c r="X92" s="89">
        <f t="shared" si="4"/>
        <v>993530.03</v>
      </c>
      <c r="Y92" s="91">
        <f>SUM(C92:X92)</f>
        <v>22860288.640000004</v>
      </c>
    </row>
    <row r="93" spans="1:26" ht="18" x14ac:dyDescent="0.25">
      <c r="C93" s="85"/>
      <c r="D93" s="191"/>
      <c r="E93" s="85"/>
      <c r="F93" s="85"/>
      <c r="G93" s="85"/>
      <c r="H93" s="85"/>
      <c r="I93" s="85"/>
      <c r="J93" s="85"/>
      <c r="K93" s="85"/>
      <c r="L93" s="168"/>
      <c r="M93" s="85"/>
      <c r="N93" s="85"/>
      <c r="O93" s="85"/>
      <c r="P93" s="205"/>
      <c r="Q93" s="85"/>
      <c r="R93" s="85"/>
      <c r="S93" s="85"/>
      <c r="T93" s="85"/>
      <c r="U93" s="85"/>
      <c r="V93" s="85"/>
      <c r="W93" s="85"/>
      <c r="X93" s="85"/>
      <c r="Y93" s="85"/>
    </row>
    <row r="94" spans="1:26" ht="27.75" customHeight="1" x14ac:dyDescent="0.25">
      <c r="B94" s="144" t="s">
        <v>617</v>
      </c>
      <c r="C94" s="143"/>
      <c r="D94" s="193"/>
      <c r="E94" s="143"/>
      <c r="F94" s="143"/>
      <c r="G94" s="143"/>
      <c r="H94" s="143"/>
      <c r="I94" s="143"/>
      <c r="J94" s="143"/>
      <c r="K94" s="143"/>
      <c r="L94" s="170"/>
      <c r="M94" s="143"/>
      <c r="N94" s="143"/>
      <c r="O94" s="143"/>
      <c r="P94" s="207"/>
      <c r="Q94" s="143"/>
      <c r="R94" s="143"/>
      <c r="S94" s="143"/>
      <c r="T94" s="143"/>
      <c r="U94" s="143"/>
      <c r="V94" s="143"/>
      <c r="W94" s="143"/>
      <c r="X94" s="143"/>
      <c r="Y94" s="143"/>
      <c r="Z94" s="144">
        <f>Z90+Z34</f>
        <v>4109531.96</v>
      </c>
    </row>
    <row r="95" spans="1:26" ht="18.75" thickBot="1" x14ac:dyDescent="0.3">
      <c r="B95" s="85"/>
      <c r="C95" s="85"/>
      <c r="D95" s="191"/>
      <c r="E95" s="85"/>
      <c r="F95" s="85"/>
      <c r="G95" s="85"/>
      <c r="H95" s="85"/>
      <c r="I95" s="85"/>
      <c r="J95" s="85"/>
      <c r="K95" s="85"/>
      <c r="L95" s="168"/>
      <c r="M95" s="85"/>
      <c r="N95" s="85"/>
      <c r="O95" s="85"/>
      <c r="P95" s="205"/>
      <c r="Q95" s="85"/>
      <c r="R95" s="85"/>
      <c r="S95" s="85"/>
      <c r="T95" s="85"/>
      <c r="U95" s="85"/>
      <c r="V95" s="85"/>
      <c r="W95" s="85"/>
      <c r="X95" s="85"/>
      <c r="Y95" s="85"/>
      <c r="Z95" s="85"/>
    </row>
    <row r="96" spans="1:26" ht="47.25" customHeight="1" thickBot="1" x14ac:dyDescent="0.3">
      <c r="B96" s="145" t="s">
        <v>618</v>
      </c>
      <c r="C96" s="146"/>
      <c r="D96" s="194"/>
      <c r="E96" s="146"/>
      <c r="F96" s="146"/>
      <c r="G96" s="146"/>
      <c r="H96" s="146"/>
      <c r="I96" s="146"/>
      <c r="J96" s="146"/>
      <c r="K96" s="146"/>
      <c r="L96" s="171"/>
      <c r="M96" s="146"/>
      <c r="N96" s="146"/>
      <c r="O96" s="146"/>
      <c r="P96" s="208"/>
      <c r="Q96" s="146"/>
      <c r="R96" s="146"/>
      <c r="S96" s="146"/>
      <c r="T96" s="146"/>
      <c r="U96" s="146"/>
      <c r="V96" s="146"/>
      <c r="W96" s="146"/>
      <c r="X96" s="146"/>
      <c r="Y96" s="146"/>
      <c r="Z96" s="147">
        <f>Y92+Z94</f>
        <v>26969820.600000005</v>
      </c>
    </row>
    <row r="97" spans="3:25" ht="18" x14ac:dyDescent="0.25">
      <c r="C97" s="85"/>
      <c r="D97" s="191"/>
      <c r="E97" s="85"/>
      <c r="F97" s="85"/>
      <c r="G97" s="85"/>
      <c r="H97" s="85"/>
      <c r="I97" s="85"/>
      <c r="J97" s="85"/>
      <c r="K97" s="85"/>
      <c r="L97" s="168"/>
      <c r="M97" s="85"/>
      <c r="N97" s="85"/>
      <c r="O97" s="85"/>
      <c r="P97" s="205"/>
      <c r="Q97" s="85"/>
      <c r="R97" s="85"/>
      <c r="S97" s="85"/>
      <c r="T97" s="85"/>
      <c r="U97" s="85"/>
      <c r="V97" s="85"/>
      <c r="W97" s="85"/>
      <c r="X97" s="85"/>
      <c r="Y97" s="85"/>
    </row>
    <row r="98" spans="3:25" ht="18" x14ac:dyDescent="0.25">
      <c r="C98" s="85"/>
      <c r="D98" s="191"/>
      <c r="E98" s="85"/>
      <c r="F98" s="85"/>
      <c r="G98" s="85"/>
      <c r="H98" s="85"/>
      <c r="I98" s="85"/>
      <c r="J98" s="85"/>
      <c r="K98" s="85"/>
      <c r="L98" s="168"/>
      <c r="M98" s="85"/>
      <c r="N98" s="85"/>
      <c r="O98" s="85"/>
      <c r="P98" s="205"/>
      <c r="Q98" s="85"/>
      <c r="R98" s="85"/>
      <c r="S98" s="85"/>
      <c r="T98" s="85"/>
      <c r="U98" s="85"/>
      <c r="V98" s="85"/>
      <c r="W98" s="85"/>
      <c r="X98" s="85"/>
      <c r="Y98" s="85"/>
    </row>
    <row r="99" spans="3:25" ht="18" x14ac:dyDescent="0.25">
      <c r="C99" s="85"/>
      <c r="D99" s="191"/>
      <c r="E99" s="85"/>
      <c r="F99" s="85"/>
      <c r="G99" s="85"/>
      <c r="H99" s="85"/>
      <c r="I99" s="85"/>
      <c r="J99" s="85"/>
      <c r="K99" s="85"/>
      <c r="L99" s="168"/>
      <c r="M99" s="85"/>
      <c r="N99" s="85"/>
      <c r="O99" s="85"/>
      <c r="P99" s="205"/>
      <c r="Q99" s="85"/>
      <c r="R99" s="85"/>
      <c r="S99" s="85"/>
      <c r="T99" s="85"/>
      <c r="U99" s="85"/>
      <c r="V99" s="85"/>
      <c r="W99" s="85"/>
      <c r="X99" s="85"/>
      <c r="Y99" s="85"/>
    </row>
    <row r="100" spans="3:25" ht="18" x14ac:dyDescent="0.25">
      <c r="C100" s="85"/>
      <c r="D100" s="191"/>
      <c r="E100" s="85"/>
      <c r="F100" s="85"/>
      <c r="G100" s="85"/>
      <c r="H100" s="85"/>
      <c r="I100" s="85"/>
      <c r="J100" s="85"/>
      <c r="K100" s="85"/>
      <c r="L100" s="168"/>
      <c r="M100" s="85"/>
      <c r="N100" s="85"/>
      <c r="O100" s="85"/>
      <c r="P100" s="205"/>
      <c r="Q100" s="85"/>
      <c r="R100" s="85"/>
      <c r="S100" s="85"/>
      <c r="T100" s="85"/>
      <c r="U100" s="85"/>
      <c r="V100" s="85"/>
      <c r="W100" s="85"/>
      <c r="X100" s="85"/>
      <c r="Y100" s="85"/>
    </row>
    <row r="101" spans="3:25" ht="18" x14ac:dyDescent="0.25">
      <c r="C101" s="85"/>
      <c r="D101" s="191"/>
      <c r="E101" s="85"/>
      <c r="F101" s="85"/>
      <c r="G101" s="85"/>
      <c r="H101" s="85"/>
      <c r="I101" s="85"/>
      <c r="J101" s="85"/>
      <c r="K101" s="85"/>
      <c r="L101" s="168"/>
      <c r="M101" s="85"/>
      <c r="N101" s="85"/>
      <c r="O101" s="85"/>
      <c r="P101" s="205"/>
      <c r="Q101" s="85"/>
      <c r="R101" s="85"/>
      <c r="S101" s="85"/>
      <c r="T101" s="85"/>
      <c r="U101" s="85"/>
      <c r="V101" s="85"/>
      <c r="W101" s="85"/>
      <c r="X101" s="85"/>
      <c r="Y101" s="85"/>
    </row>
    <row r="102" spans="3:25" ht="18" x14ac:dyDescent="0.25">
      <c r="C102" s="85"/>
      <c r="D102" s="191"/>
      <c r="E102" s="85"/>
      <c r="F102" s="85"/>
      <c r="G102" s="85"/>
      <c r="H102" s="85"/>
      <c r="I102" s="85"/>
      <c r="J102" s="85"/>
      <c r="K102" s="85"/>
      <c r="L102" s="168"/>
      <c r="M102" s="85"/>
      <c r="N102" s="85"/>
      <c r="O102" s="85"/>
      <c r="P102" s="205"/>
      <c r="Q102" s="85"/>
      <c r="R102" s="85"/>
      <c r="S102" s="85"/>
      <c r="T102" s="85"/>
      <c r="U102" s="85"/>
      <c r="V102" s="85"/>
      <c r="W102" s="85"/>
      <c r="X102" s="85"/>
      <c r="Y102" s="85"/>
    </row>
    <row r="103" spans="3:25" ht="18" x14ac:dyDescent="0.25">
      <c r="C103" s="85"/>
      <c r="D103" s="191"/>
      <c r="E103" s="85"/>
      <c r="F103" s="85"/>
      <c r="G103" s="85"/>
      <c r="H103" s="85"/>
      <c r="I103" s="85"/>
      <c r="J103" s="85"/>
      <c r="K103" s="85"/>
      <c r="L103" s="168"/>
      <c r="M103" s="85"/>
      <c r="N103" s="85"/>
      <c r="O103" s="85"/>
      <c r="P103" s="205"/>
      <c r="Q103" s="85"/>
      <c r="R103" s="85"/>
      <c r="S103" s="85"/>
      <c r="T103" s="85"/>
      <c r="U103" s="85"/>
      <c r="V103" s="85"/>
      <c r="W103" s="85"/>
      <c r="X103" s="85"/>
      <c r="Y103" s="85"/>
    </row>
    <row r="104" spans="3:25" ht="18" x14ac:dyDescent="0.25">
      <c r="C104" s="85"/>
      <c r="D104" s="191"/>
      <c r="E104" s="85"/>
      <c r="F104" s="85"/>
      <c r="G104" s="85"/>
      <c r="H104" s="85"/>
      <c r="I104" s="85"/>
      <c r="J104" s="85"/>
      <c r="K104" s="85"/>
      <c r="L104" s="168"/>
      <c r="M104" s="85"/>
      <c r="N104" s="85"/>
      <c r="O104" s="85"/>
      <c r="P104" s="205"/>
      <c r="Q104" s="85"/>
      <c r="R104" s="85"/>
      <c r="S104" s="85"/>
      <c r="T104" s="85"/>
      <c r="U104" s="85"/>
      <c r="V104" s="85"/>
      <c r="W104" s="85"/>
      <c r="X104" s="85"/>
      <c r="Y104" s="85"/>
    </row>
    <row r="105" spans="3:25" ht="18" x14ac:dyDescent="0.25">
      <c r="C105" s="85"/>
      <c r="D105" s="191"/>
      <c r="E105" s="85"/>
      <c r="F105" s="85"/>
      <c r="G105" s="85"/>
      <c r="H105" s="85"/>
      <c r="I105" s="85"/>
      <c r="J105" s="85"/>
      <c r="K105" s="85"/>
      <c r="L105" s="168"/>
      <c r="M105" s="85"/>
      <c r="N105" s="85"/>
      <c r="O105" s="85"/>
      <c r="P105" s="205"/>
      <c r="Q105" s="85"/>
      <c r="R105" s="85"/>
      <c r="S105" s="85"/>
      <c r="T105" s="85"/>
      <c r="U105" s="85"/>
      <c r="V105" s="85"/>
      <c r="W105" s="85"/>
      <c r="X105" s="85"/>
      <c r="Y105" s="85"/>
    </row>
    <row r="106" spans="3:25" ht="18" x14ac:dyDescent="0.25">
      <c r="C106" s="85"/>
      <c r="D106" s="191"/>
      <c r="E106" s="85"/>
      <c r="F106" s="85"/>
      <c r="G106" s="85"/>
      <c r="H106" s="85"/>
      <c r="I106" s="85"/>
      <c r="J106" s="85"/>
      <c r="K106" s="85"/>
      <c r="L106" s="168"/>
      <c r="M106" s="85"/>
      <c r="N106" s="85"/>
      <c r="O106" s="85"/>
      <c r="P106" s="20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3:25" ht="18" x14ac:dyDescent="0.25">
      <c r="C107" s="85"/>
      <c r="D107" s="191"/>
      <c r="E107" s="85"/>
      <c r="F107" s="85"/>
      <c r="G107" s="85"/>
      <c r="H107" s="85"/>
      <c r="I107" s="85"/>
      <c r="J107" s="85"/>
      <c r="K107" s="85"/>
      <c r="L107" s="168"/>
      <c r="M107" s="85"/>
      <c r="N107" s="85"/>
      <c r="O107" s="85"/>
      <c r="P107" s="205"/>
      <c r="Q107" s="85"/>
      <c r="R107" s="85"/>
      <c r="S107" s="85"/>
      <c r="T107" s="85"/>
      <c r="U107" s="85"/>
      <c r="V107" s="85"/>
      <c r="W107" s="85"/>
      <c r="X107" s="85"/>
      <c r="Y107" s="85"/>
    </row>
    <row r="108" spans="3:25" ht="18" x14ac:dyDescent="0.25">
      <c r="C108" s="85"/>
      <c r="D108" s="191"/>
      <c r="E108" s="85"/>
      <c r="F108" s="85"/>
      <c r="G108" s="85"/>
      <c r="H108" s="85"/>
      <c r="I108" s="85"/>
      <c r="J108" s="85"/>
      <c r="K108" s="85"/>
      <c r="L108" s="168"/>
      <c r="M108" s="85"/>
      <c r="N108" s="85"/>
      <c r="O108" s="85"/>
      <c r="P108" s="205"/>
      <c r="Q108" s="85"/>
      <c r="R108" s="85"/>
      <c r="S108" s="85"/>
      <c r="T108" s="85"/>
      <c r="U108" s="85"/>
      <c r="V108" s="85"/>
      <c r="W108" s="85"/>
      <c r="X108" s="85"/>
      <c r="Y108" s="85"/>
    </row>
    <row r="109" spans="3:25" ht="18" x14ac:dyDescent="0.25">
      <c r="C109" s="85"/>
      <c r="D109" s="191"/>
      <c r="E109" s="85"/>
      <c r="F109" s="85"/>
      <c r="G109" s="85"/>
      <c r="H109" s="85"/>
      <c r="I109" s="85"/>
      <c r="J109" s="85"/>
      <c r="K109" s="85"/>
      <c r="L109" s="168"/>
      <c r="M109" s="85"/>
      <c r="N109" s="85"/>
      <c r="O109" s="85"/>
      <c r="P109" s="205"/>
      <c r="Q109" s="85"/>
      <c r="R109" s="85"/>
      <c r="S109" s="85"/>
      <c r="T109" s="85"/>
      <c r="U109" s="85"/>
      <c r="V109" s="85"/>
      <c r="W109" s="85"/>
      <c r="X109" s="85"/>
      <c r="Y109" s="85"/>
    </row>
    <row r="110" spans="3:25" ht="18" x14ac:dyDescent="0.25">
      <c r="C110" s="85"/>
      <c r="D110" s="191"/>
      <c r="E110" s="85"/>
      <c r="F110" s="85"/>
      <c r="G110" s="85"/>
      <c r="H110" s="85"/>
      <c r="I110" s="85"/>
      <c r="J110" s="85"/>
      <c r="K110" s="85"/>
      <c r="L110" s="168"/>
      <c r="M110" s="85"/>
      <c r="N110" s="85"/>
      <c r="O110" s="85"/>
      <c r="P110" s="205"/>
      <c r="Q110" s="85"/>
      <c r="R110" s="85"/>
      <c r="S110" s="85"/>
      <c r="T110" s="85"/>
      <c r="U110" s="85"/>
      <c r="V110" s="85"/>
      <c r="W110" s="85"/>
      <c r="X110" s="85"/>
      <c r="Y110" s="85"/>
    </row>
    <row r="111" spans="3:25" ht="18" x14ac:dyDescent="0.25">
      <c r="C111" s="85"/>
      <c r="D111" s="191"/>
      <c r="E111" s="85"/>
      <c r="F111" s="85"/>
      <c r="G111" s="85"/>
      <c r="H111" s="85"/>
      <c r="I111" s="85"/>
      <c r="J111" s="85"/>
      <c r="K111" s="85"/>
      <c r="L111" s="168"/>
      <c r="M111" s="85"/>
      <c r="N111" s="85"/>
      <c r="O111" s="85"/>
      <c r="P111" s="205"/>
      <c r="Q111" s="85"/>
      <c r="R111" s="85"/>
      <c r="S111" s="85"/>
      <c r="T111" s="85"/>
      <c r="U111" s="85"/>
      <c r="V111" s="85"/>
      <c r="W111" s="85"/>
      <c r="X111" s="85"/>
      <c r="Y111" s="85"/>
    </row>
    <row r="112" spans="3:25" ht="18" x14ac:dyDescent="0.25">
      <c r="C112" s="85"/>
      <c r="D112" s="191"/>
      <c r="E112" s="85"/>
      <c r="F112" s="85"/>
      <c r="G112" s="85"/>
      <c r="H112" s="85"/>
      <c r="I112" s="85"/>
      <c r="J112" s="85"/>
      <c r="K112" s="85"/>
      <c r="L112" s="168"/>
      <c r="M112" s="85"/>
      <c r="N112" s="85"/>
      <c r="O112" s="85"/>
      <c r="P112" s="205"/>
      <c r="Q112" s="85"/>
      <c r="R112" s="85"/>
      <c r="S112" s="85"/>
      <c r="T112" s="85"/>
      <c r="U112" s="85"/>
      <c r="V112" s="85"/>
      <c r="W112" s="85"/>
      <c r="X112" s="85"/>
      <c r="Y112" s="85"/>
    </row>
    <row r="113" spans="3:25" ht="18" x14ac:dyDescent="0.25">
      <c r="C113" s="85"/>
      <c r="D113" s="191"/>
      <c r="E113" s="85"/>
      <c r="F113" s="85"/>
      <c r="G113" s="85"/>
      <c r="H113" s="85"/>
      <c r="I113" s="85"/>
      <c r="J113" s="85"/>
      <c r="K113" s="85"/>
      <c r="L113" s="168"/>
      <c r="M113" s="85"/>
      <c r="N113" s="85"/>
      <c r="O113" s="85"/>
      <c r="P113" s="20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3:25" ht="18" x14ac:dyDescent="0.25">
      <c r="C114" s="85"/>
      <c r="D114" s="191"/>
      <c r="E114" s="85"/>
      <c r="F114" s="85"/>
      <c r="G114" s="85"/>
      <c r="H114" s="85"/>
      <c r="I114" s="85"/>
      <c r="J114" s="85"/>
      <c r="K114" s="85"/>
      <c r="L114" s="168"/>
      <c r="M114" s="85"/>
      <c r="N114" s="85"/>
      <c r="O114" s="85"/>
      <c r="P114" s="205"/>
      <c r="Q114" s="85"/>
      <c r="R114" s="85"/>
      <c r="S114" s="85"/>
      <c r="T114" s="85"/>
      <c r="U114" s="85"/>
      <c r="V114" s="85"/>
      <c r="W114" s="85"/>
      <c r="X114" s="85"/>
      <c r="Y114" s="85"/>
    </row>
    <row r="115" spans="3:25" ht="18" x14ac:dyDescent="0.25">
      <c r="C115" s="85"/>
      <c r="D115" s="191"/>
      <c r="E115" s="85"/>
      <c r="F115" s="85"/>
      <c r="G115" s="85"/>
      <c r="H115" s="85"/>
      <c r="I115" s="85"/>
      <c r="J115" s="85"/>
      <c r="K115" s="85"/>
      <c r="L115" s="168"/>
      <c r="M115" s="85"/>
      <c r="N115" s="85"/>
      <c r="O115" s="85"/>
      <c r="P115" s="205"/>
      <c r="Q115" s="85"/>
      <c r="R115" s="85"/>
      <c r="S115" s="85"/>
      <c r="T115" s="85"/>
      <c r="U115" s="85"/>
      <c r="V115" s="85"/>
      <c r="W115" s="85"/>
      <c r="X115" s="85"/>
      <c r="Y115" s="85"/>
    </row>
    <row r="116" spans="3:25" ht="18" x14ac:dyDescent="0.25">
      <c r="C116" s="85"/>
      <c r="D116" s="191"/>
      <c r="E116" s="85"/>
      <c r="F116" s="85"/>
      <c r="G116" s="85"/>
      <c r="H116" s="85"/>
      <c r="I116" s="85"/>
      <c r="J116" s="85"/>
      <c r="K116" s="85"/>
      <c r="L116" s="168"/>
      <c r="M116" s="85"/>
      <c r="N116" s="85"/>
      <c r="O116" s="85"/>
      <c r="P116" s="205"/>
      <c r="Q116" s="85"/>
      <c r="R116" s="85"/>
      <c r="S116" s="85"/>
      <c r="T116" s="85"/>
      <c r="U116" s="85"/>
      <c r="V116" s="85"/>
      <c r="W116" s="85"/>
      <c r="X116" s="85"/>
      <c r="Y116" s="85"/>
    </row>
    <row r="117" spans="3:25" ht="18" x14ac:dyDescent="0.25">
      <c r="C117" s="85"/>
      <c r="D117" s="191"/>
      <c r="E117" s="85"/>
      <c r="F117" s="85"/>
      <c r="G117" s="85"/>
      <c r="H117" s="85"/>
      <c r="I117" s="85"/>
      <c r="J117" s="85"/>
      <c r="K117" s="85"/>
      <c r="L117" s="168"/>
      <c r="M117" s="85"/>
      <c r="N117" s="85"/>
      <c r="O117" s="85"/>
      <c r="P117" s="205"/>
      <c r="Q117" s="85"/>
      <c r="R117" s="85"/>
      <c r="S117" s="85"/>
      <c r="T117" s="85"/>
      <c r="U117" s="85"/>
      <c r="V117" s="85"/>
      <c r="W117" s="85"/>
      <c r="X117" s="85"/>
      <c r="Y117" s="85"/>
    </row>
    <row r="118" spans="3:25" ht="18" x14ac:dyDescent="0.25">
      <c r="C118" s="85"/>
      <c r="D118" s="191"/>
      <c r="E118" s="85"/>
      <c r="F118" s="85"/>
      <c r="G118" s="85"/>
      <c r="H118" s="85"/>
      <c r="I118" s="85"/>
      <c r="J118" s="85"/>
      <c r="K118" s="85"/>
      <c r="L118" s="168"/>
      <c r="M118" s="85"/>
      <c r="N118" s="85"/>
      <c r="O118" s="85"/>
      <c r="P118" s="205"/>
      <c r="Q118" s="85"/>
      <c r="R118" s="85"/>
      <c r="S118" s="85"/>
      <c r="T118" s="85"/>
      <c r="U118" s="85"/>
      <c r="V118" s="85"/>
      <c r="W118" s="85"/>
      <c r="X118" s="85"/>
      <c r="Y118" s="85"/>
    </row>
    <row r="119" spans="3:25" ht="18" x14ac:dyDescent="0.25">
      <c r="C119" s="85"/>
      <c r="D119" s="191"/>
      <c r="E119" s="85"/>
      <c r="F119" s="85"/>
      <c r="G119" s="85"/>
      <c r="H119" s="85"/>
      <c r="I119" s="85"/>
      <c r="J119" s="85"/>
      <c r="K119" s="85"/>
      <c r="L119" s="168"/>
      <c r="M119" s="85"/>
      <c r="N119" s="85"/>
      <c r="O119" s="85"/>
      <c r="P119" s="205"/>
      <c r="Q119" s="85"/>
      <c r="R119" s="85"/>
      <c r="S119" s="85"/>
      <c r="T119" s="85"/>
      <c r="U119" s="85"/>
      <c r="V119" s="85"/>
      <c r="W119" s="85"/>
      <c r="X119" s="85"/>
      <c r="Y119" s="85"/>
    </row>
    <row r="120" spans="3:25" ht="18" x14ac:dyDescent="0.25">
      <c r="C120" s="85"/>
      <c r="D120" s="191"/>
      <c r="E120" s="85"/>
      <c r="F120" s="85"/>
      <c r="G120" s="85"/>
      <c r="H120" s="85"/>
      <c r="I120" s="85"/>
      <c r="J120" s="85"/>
      <c r="K120" s="85"/>
      <c r="L120" s="168"/>
      <c r="M120" s="85"/>
      <c r="N120" s="85"/>
      <c r="O120" s="85"/>
      <c r="P120" s="205"/>
      <c r="Q120" s="85"/>
      <c r="R120" s="85"/>
      <c r="S120" s="85"/>
      <c r="T120" s="85"/>
      <c r="U120" s="85"/>
      <c r="V120" s="85"/>
      <c r="W120" s="85"/>
      <c r="X120" s="85"/>
      <c r="Y120" s="85"/>
    </row>
    <row r="121" spans="3:25" ht="18" x14ac:dyDescent="0.25">
      <c r="C121" s="85"/>
      <c r="D121" s="191"/>
      <c r="E121" s="85"/>
      <c r="F121" s="85"/>
      <c r="G121" s="85"/>
      <c r="H121" s="85"/>
      <c r="I121" s="85"/>
      <c r="J121" s="85"/>
      <c r="K121" s="85"/>
      <c r="L121" s="168"/>
      <c r="M121" s="85"/>
      <c r="N121" s="85"/>
      <c r="O121" s="85"/>
      <c r="P121" s="205"/>
      <c r="Q121" s="85"/>
      <c r="R121" s="85"/>
      <c r="S121" s="85"/>
      <c r="T121" s="85"/>
      <c r="U121" s="85"/>
      <c r="V121" s="85"/>
      <c r="W121" s="85"/>
      <c r="X121" s="85"/>
      <c r="Y121" s="85"/>
    </row>
    <row r="122" spans="3:25" ht="18" x14ac:dyDescent="0.25">
      <c r="C122" s="85"/>
      <c r="D122" s="191"/>
      <c r="E122" s="85"/>
      <c r="F122" s="85"/>
      <c r="G122" s="85"/>
      <c r="H122" s="85"/>
      <c r="I122" s="85"/>
      <c r="J122" s="85"/>
      <c r="K122" s="85"/>
      <c r="L122" s="168"/>
      <c r="M122" s="85"/>
      <c r="N122" s="85"/>
      <c r="O122" s="85"/>
      <c r="P122" s="205"/>
      <c r="Q122" s="85"/>
      <c r="R122" s="85"/>
      <c r="S122" s="85"/>
      <c r="T122" s="85"/>
      <c r="U122" s="85"/>
      <c r="V122" s="85"/>
      <c r="W122" s="85"/>
      <c r="X122" s="85"/>
      <c r="Y122" s="85"/>
    </row>
    <row r="123" spans="3:25" ht="18" x14ac:dyDescent="0.25">
      <c r="C123" s="85"/>
      <c r="D123" s="191"/>
      <c r="E123" s="85"/>
      <c r="F123" s="85"/>
      <c r="G123" s="85"/>
      <c r="H123" s="85"/>
      <c r="I123" s="85"/>
      <c r="J123" s="85"/>
      <c r="K123" s="85"/>
      <c r="L123" s="168"/>
      <c r="M123" s="85"/>
      <c r="N123" s="85"/>
      <c r="O123" s="85"/>
      <c r="P123" s="20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3:25" ht="18" x14ac:dyDescent="0.25">
      <c r="C124" s="85"/>
      <c r="D124" s="191"/>
      <c r="E124" s="85"/>
      <c r="F124" s="85"/>
      <c r="G124" s="85"/>
      <c r="H124" s="85"/>
      <c r="I124" s="85"/>
      <c r="J124" s="85"/>
      <c r="K124" s="85"/>
      <c r="L124" s="168"/>
      <c r="M124" s="85"/>
      <c r="N124" s="85"/>
      <c r="O124" s="85"/>
      <c r="P124" s="20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3:25" ht="18" x14ac:dyDescent="0.25">
      <c r="C125" s="85"/>
      <c r="D125" s="191"/>
      <c r="E125" s="85"/>
      <c r="F125" s="85"/>
      <c r="G125" s="85"/>
      <c r="H125" s="85"/>
      <c r="I125" s="85"/>
      <c r="J125" s="85"/>
      <c r="K125" s="85"/>
      <c r="L125" s="168"/>
      <c r="M125" s="85"/>
      <c r="N125" s="85"/>
      <c r="O125" s="85"/>
      <c r="P125" s="20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3:25" ht="18" x14ac:dyDescent="0.25">
      <c r="C126" s="85"/>
      <c r="D126" s="191"/>
      <c r="E126" s="85"/>
      <c r="F126" s="85"/>
      <c r="G126" s="85"/>
      <c r="H126" s="85"/>
      <c r="I126" s="85"/>
      <c r="J126" s="85"/>
      <c r="K126" s="85"/>
      <c r="L126" s="168"/>
      <c r="M126" s="85"/>
      <c r="N126" s="85"/>
      <c r="O126" s="85"/>
      <c r="P126" s="20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3:25" ht="18" x14ac:dyDescent="0.25">
      <c r="C127" s="85"/>
      <c r="D127" s="191"/>
      <c r="E127" s="85"/>
      <c r="F127" s="85"/>
      <c r="G127" s="85"/>
      <c r="H127" s="85"/>
      <c r="I127" s="85"/>
      <c r="J127" s="85"/>
      <c r="K127" s="85"/>
      <c r="L127" s="168"/>
      <c r="M127" s="85"/>
      <c r="N127" s="85"/>
      <c r="O127" s="85"/>
      <c r="P127" s="20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3:25" ht="18" x14ac:dyDescent="0.25">
      <c r="C128" s="85"/>
      <c r="D128" s="191"/>
      <c r="E128" s="85"/>
      <c r="F128" s="85"/>
      <c r="G128" s="85"/>
      <c r="H128" s="85"/>
      <c r="I128" s="85"/>
      <c r="J128" s="85"/>
      <c r="K128" s="85"/>
      <c r="L128" s="168"/>
      <c r="M128" s="85"/>
      <c r="N128" s="85"/>
      <c r="O128" s="85"/>
      <c r="P128" s="20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3:25" ht="18" x14ac:dyDescent="0.25">
      <c r="C129" s="85"/>
      <c r="D129" s="191"/>
      <c r="E129" s="85"/>
      <c r="F129" s="85"/>
      <c r="G129" s="85"/>
      <c r="H129" s="85"/>
      <c r="I129" s="85"/>
      <c r="J129" s="85"/>
      <c r="K129" s="85"/>
      <c r="L129" s="168"/>
      <c r="M129" s="85"/>
      <c r="N129" s="85"/>
      <c r="O129" s="85"/>
      <c r="P129" s="20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3:25" ht="18" x14ac:dyDescent="0.25">
      <c r="C130" s="85"/>
      <c r="D130" s="191"/>
      <c r="E130" s="85"/>
      <c r="F130" s="85"/>
      <c r="G130" s="85"/>
      <c r="H130" s="85"/>
      <c r="I130" s="85"/>
      <c r="J130" s="85"/>
      <c r="K130" s="85"/>
      <c r="L130" s="168"/>
      <c r="M130" s="85"/>
      <c r="N130" s="85"/>
      <c r="O130" s="85"/>
      <c r="P130" s="20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3:25" ht="18" x14ac:dyDescent="0.25">
      <c r="C131" s="85"/>
      <c r="D131" s="191"/>
      <c r="E131" s="85"/>
      <c r="F131" s="85"/>
      <c r="G131" s="85"/>
      <c r="H131" s="85"/>
      <c r="I131" s="85"/>
      <c r="J131" s="85"/>
      <c r="K131" s="85"/>
      <c r="L131" s="168"/>
      <c r="M131" s="85"/>
      <c r="N131" s="85"/>
      <c r="O131" s="85"/>
      <c r="P131" s="205"/>
      <c r="Q131" s="85"/>
      <c r="R131" s="85"/>
      <c r="S131" s="85"/>
      <c r="T131" s="85"/>
      <c r="U131" s="85"/>
      <c r="V131" s="85"/>
      <c r="W131" s="85"/>
      <c r="X131" s="85"/>
      <c r="Y131" s="85"/>
    </row>
    <row r="132" spans="3:25" ht="18" x14ac:dyDescent="0.25">
      <c r="C132" s="85"/>
      <c r="D132" s="191"/>
      <c r="E132" s="85"/>
      <c r="F132" s="85"/>
      <c r="G132" s="85"/>
      <c r="H132" s="85"/>
      <c r="I132" s="85"/>
      <c r="J132" s="85"/>
      <c r="K132" s="85"/>
      <c r="L132" s="168"/>
      <c r="M132" s="85"/>
      <c r="N132" s="85"/>
      <c r="O132" s="85"/>
      <c r="P132" s="20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3:25" ht="18" x14ac:dyDescent="0.25">
      <c r="C133" s="85"/>
      <c r="D133" s="191"/>
      <c r="E133" s="85"/>
      <c r="F133" s="85"/>
      <c r="G133" s="85"/>
      <c r="H133" s="85"/>
      <c r="I133" s="85"/>
      <c r="J133" s="85"/>
      <c r="K133" s="85"/>
      <c r="L133" s="168"/>
      <c r="M133" s="85"/>
      <c r="N133" s="85"/>
      <c r="O133" s="85"/>
      <c r="P133" s="205"/>
      <c r="Q133" s="85"/>
      <c r="R133" s="85"/>
      <c r="S133" s="85"/>
      <c r="T133" s="85"/>
      <c r="U133" s="85"/>
      <c r="V133" s="85"/>
      <c r="W133" s="85"/>
      <c r="X133" s="85"/>
      <c r="Y133" s="85"/>
    </row>
    <row r="134" spans="3:25" ht="18" x14ac:dyDescent="0.25">
      <c r="C134" s="85"/>
      <c r="D134" s="191"/>
      <c r="E134" s="85"/>
      <c r="F134" s="85"/>
      <c r="G134" s="85"/>
      <c r="H134" s="85"/>
      <c r="I134" s="85"/>
      <c r="J134" s="85"/>
      <c r="K134" s="85"/>
      <c r="L134" s="168"/>
      <c r="M134" s="85"/>
      <c r="N134" s="85"/>
      <c r="O134" s="85"/>
      <c r="P134" s="205"/>
      <c r="Q134" s="85"/>
      <c r="R134" s="85"/>
      <c r="S134" s="85"/>
      <c r="T134" s="85"/>
      <c r="U134" s="85"/>
      <c r="V134" s="85"/>
      <c r="W134" s="85"/>
      <c r="X134" s="85"/>
      <c r="Y134" s="85"/>
    </row>
    <row r="135" spans="3:25" ht="18" x14ac:dyDescent="0.25">
      <c r="C135" s="85"/>
      <c r="D135" s="191"/>
      <c r="E135" s="85"/>
      <c r="F135" s="85"/>
      <c r="G135" s="85"/>
      <c r="H135" s="85"/>
      <c r="I135" s="85"/>
      <c r="J135" s="85"/>
      <c r="K135" s="85"/>
      <c r="L135" s="168"/>
      <c r="M135" s="85"/>
      <c r="N135" s="85"/>
      <c r="O135" s="85"/>
      <c r="P135" s="205"/>
      <c r="Q135" s="85"/>
      <c r="R135" s="85"/>
      <c r="S135" s="85"/>
      <c r="T135" s="85"/>
      <c r="U135" s="85"/>
      <c r="V135" s="85"/>
      <c r="W135" s="85"/>
      <c r="X135" s="85"/>
      <c r="Y135" s="85"/>
    </row>
    <row r="136" spans="3:25" ht="18" x14ac:dyDescent="0.25">
      <c r="C136" s="85"/>
      <c r="D136" s="191"/>
      <c r="E136" s="85"/>
      <c r="F136" s="85"/>
      <c r="G136" s="85"/>
      <c r="H136" s="85"/>
      <c r="I136" s="85"/>
      <c r="J136" s="85"/>
      <c r="K136" s="85"/>
      <c r="L136" s="168"/>
      <c r="M136" s="85"/>
      <c r="N136" s="85"/>
      <c r="O136" s="85"/>
      <c r="P136" s="20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3:25" ht="18" x14ac:dyDescent="0.25">
      <c r="C137" s="85"/>
      <c r="D137" s="191"/>
      <c r="E137" s="85"/>
      <c r="F137" s="85"/>
      <c r="G137" s="85"/>
      <c r="H137" s="85"/>
      <c r="I137" s="85"/>
      <c r="J137" s="85"/>
      <c r="K137" s="85"/>
      <c r="L137" s="168"/>
      <c r="M137" s="85"/>
      <c r="N137" s="85"/>
      <c r="O137" s="85"/>
      <c r="P137" s="20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3:25" ht="18" x14ac:dyDescent="0.25">
      <c r="C138" s="85"/>
      <c r="D138" s="191"/>
      <c r="E138" s="85"/>
      <c r="F138" s="85"/>
      <c r="G138" s="85"/>
      <c r="H138" s="85"/>
      <c r="I138" s="85"/>
      <c r="J138" s="85"/>
      <c r="K138" s="85"/>
      <c r="L138" s="168"/>
      <c r="M138" s="85"/>
      <c r="N138" s="85"/>
      <c r="O138" s="85"/>
      <c r="P138" s="20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3:25" ht="18" x14ac:dyDescent="0.25">
      <c r="C139" s="85"/>
      <c r="D139" s="191"/>
      <c r="E139" s="85"/>
      <c r="F139" s="85"/>
      <c r="G139" s="85"/>
      <c r="H139" s="85"/>
      <c r="I139" s="85"/>
      <c r="J139" s="85"/>
      <c r="K139" s="85"/>
      <c r="L139" s="168"/>
      <c r="M139" s="85"/>
      <c r="N139" s="85"/>
      <c r="O139" s="85"/>
      <c r="P139" s="20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3:25" ht="18" x14ac:dyDescent="0.25">
      <c r="C140" s="85"/>
      <c r="D140" s="191"/>
      <c r="E140" s="85"/>
      <c r="F140" s="85"/>
      <c r="G140" s="85"/>
      <c r="H140" s="85"/>
      <c r="I140" s="85"/>
      <c r="J140" s="85"/>
      <c r="K140" s="85"/>
      <c r="L140" s="168"/>
      <c r="M140" s="85"/>
      <c r="N140" s="85"/>
      <c r="O140" s="85"/>
      <c r="P140" s="205"/>
      <c r="Q140" s="85"/>
      <c r="R140" s="85"/>
      <c r="S140" s="85"/>
      <c r="T140" s="85"/>
      <c r="U140" s="85"/>
      <c r="V140" s="85"/>
      <c r="W140" s="85"/>
      <c r="X140" s="85"/>
      <c r="Y140" s="85"/>
    </row>
    <row r="141" spans="3:25" ht="18" x14ac:dyDescent="0.25">
      <c r="C141" s="85"/>
      <c r="D141" s="191"/>
      <c r="E141" s="85"/>
      <c r="F141" s="85"/>
      <c r="G141" s="85"/>
      <c r="H141" s="85"/>
      <c r="I141" s="85"/>
      <c r="J141" s="85"/>
      <c r="K141" s="85"/>
      <c r="L141" s="168"/>
      <c r="M141" s="85"/>
      <c r="N141" s="85"/>
      <c r="O141" s="85"/>
      <c r="P141" s="205"/>
      <c r="Q141" s="85"/>
      <c r="R141" s="85"/>
      <c r="S141" s="85"/>
      <c r="T141" s="85"/>
      <c r="U141" s="85"/>
      <c r="V141" s="85"/>
      <c r="W141" s="85"/>
      <c r="X141" s="85"/>
      <c r="Y141" s="85"/>
    </row>
    <row r="142" spans="3:25" ht="18" x14ac:dyDescent="0.25">
      <c r="C142" s="85"/>
      <c r="D142" s="191"/>
      <c r="E142" s="85"/>
      <c r="F142" s="85"/>
      <c r="G142" s="85"/>
      <c r="H142" s="85"/>
      <c r="I142" s="85"/>
      <c r="J142" s="85"/>
      <c r="K142" s="85"/>
      <c r="L142" s="168"/>
      <c r="M142" s="85"/>
      <c r="N142" s="85"/>
      <c r="O142" s="85"/>
      <c r="P142" s="20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3:25" ht="18" x14ac:dyDescent="0.25">
      <c r="C143" s="85"/>
      <c r="D143" s="191"/>
      <c r="E143" s="85"/>
      <c r="F143" s="85"/>
      <c r="G143" s="85"/>
      <c r="H143" s="85"/>
      <c r="I143" s="85"/>
      <c r="J143" s="85"/>
      <c r="K143" s="85"/>
      <c r="L143" s="168"/>
      <c r="M143" s="85"/>
      <c r="N143" s="85"/>
      <c r="O143" s="85"/>
      <c r="P143" s="20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3:25" ht="18" x14ac:dyDescent="0.25">
      <c r="C144" s="85"/>
      <c r="D144" s="191"/>
      <c r="E144" s="85"/>
      <c r="F144" s="85"/>
      <c r="G144" s="85"/>
      <c r="H144" s="85"/>
      <c r="I144" s="85"/>
      <c r="J144" s="85"/>
      <c r="K144" s="85"/>
      <c r="L144" s="168"/>
      <c r="M144" s="85"/>
      <c r="N144" s="85"/>
      <c r="O144" s="85"/>
      <c r="P144" s="205"/>
      <c r="Q144" s="85"/>
      <c r="R144" s="85"/>
      <c r="S144" s="85"/>
      <c r="T144" s="85"/>
      <c r="U144" s="85"/>
      <c r="V144" s="85"/>
      <c r="W144" s="85"/>
      <c r="X144" s="85"/>
      <c r="Y144" s="85"/>
    </row>
    <row r="145" spans="3:25" ht="18" x14ac:dyDescent="0.25">
      <c r="C145" s="85"/>
      <c r="D145" s="191"/>
      <c r="E145" s="85"/>
      <c r="F145" s="85"/>
      <c r="G145" s="85"/>
      <c r="H145" s="85"/>
      <c r="I145" s="85"/>
      <c r="J145" s="85"/>
      <c r="K145" s="85"/>
      <c r="L145" s="168"/>
      <c r="M145" s="85"/>
      <c r="N145" s="85"/>
      <c r="O145" s="85"/>
      <c r="P145" s="205"/>
      <c r="Q145" s="85"/>
      <c r="R145" s="85"/>
      <c r="S145" s="85"/>
      <c r="T145" s="85"/>
      <c r="U145" s="85"/>
      <c r="V145" s="85"/>
      <c r="W145" s="85"/>
      <c r="X145" s="85"/>
      <c r="Y145" s="85"/>
    </row>
    <row r="146" spans="3:25" ht="18" x14ac:dyDescent="0.25">
      <c r="C146" s="85"/>
      <c r="D146" s="191"/>
      <c r="E146" s="85"/>
      <c r="F146" s="85"/>
      <c r="G146" s="85"/>
      <c r="H146" s="85"/>
      <c r="I146" s="85"/>
      <c r="J146" s="85"/>
      <c r="K146" s="85"/>
      <c r="L146" s="168"/>
      <c r="M146" s="85"/>
      <c r="N146" s="85"/>
      <c r="O146" s="85"/>
      <c r="P146" s="20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3:25" ht="18" x14ac:dyDescent="0.25">
      <c r="C147" s="85"/>
      <c r="D147" s="191"/>
      <c r="E147" s="85"/>
      <c r="F147" s="85"/>
      <c r="G147" s="85"/>
      <c r="H147" s="85"/>
      <c r="I147" s="85"/>
      <c r="J147" s="85"/>
      <c r="K147" s="85"/>
      <c r="L147" s="168"/>
      <c r="M147" s="85"/>
      <c r="N147" s="85"/>
      <c r="O147" s="85"/>
      <c r="P147" s="20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3:25" ht="18" x14ac:dyDescent="0.25">
      <c r="C148" s="85"/>
      <c r="D148" s="191"/>
      <c r="E148" s="85"/>
      <c r="F148" s="85"/>
      <c r="G148" s="85"/>
      <c r="H148" s="85"/>
      <c r="I148" s="85"/>
      <c r="J148" s="85"/>
      <c r="K148" s="85"/>
      <c r="L148" s="168"/>
      <c r="M148" s="85"/>
      <c r="N148" s="85"/>
      <c r="O148" s="85"/>
      <c r="P148" s="20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3:25" ht="18" x14ac:dyDescent="0.25">
      <c r="C149" s="85"/>
      <c r="D149" s="191"/>
      <c r="E149" s="85"/>
      <c r="F149" s="85"/>
      <c r="G149" s="85"/>
      <c r="H149" s="85"/>
      <c r="I149" s="85"/>
      <c r="J149" s="85"/>
      <c r="K149" s="85"/>
      <c r="L149" s="168"/>
      <c r="M149" s="85"/>
      <c r="N149" s="85"/>
      <c r="O149" s="85"/>
      <c r="P149" s="20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3:25" ht="18" x14ac:dyDescent="0.25">
      <c r="C150" s="85"/>
      <c r="D150" s="191"/>
      <c r="E150" s="85"/>
      <c r="F150" s="85"/>
      <c r="G150" s="85"/>
      <c r="H150" s="85"/>
      <c r="I150" s="85"/>
      <c r="J150" s="85"/>
      <c r="K150" s="85"/>
      <c r="L150" s="168"/>
      <c r="M150" s="85"/>
      <c r="N150" s="85"/>
      <c r="O150" s="85"/>
      <c r="P150" s="20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3:25" ht="18" x14ac:dyDescent="0.25">
      <c r="C151" s="85"/>
      <c r="D151" s="191"/>
      <c r="E151" s="85"/>
      <c r="F151" s="85"/>
      <c r="G151" s="85"/>
      <c r="H151" s="85"/>
      <c r="I151" s="85"/>
      <c r="J151" s="85"/>
      <c r="K151" s="85"/>
      <c r="L151" s="168"/>
      <c r="M151" s="85"/>
      <c r="N151" s="85"/>
      <c r="O151" s="85"/>
      <c r="P151" s="20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3:25" ht="18" x14ac:dyDescent="0.25">
      <c r="C152" s="85"/>
      <c r="D152" s="191"/>
      <c r="E152" s="85"/>
      <c r="F152" s="85"/>
      <c r="G152" s="85"/>
      <c r="H152" s="85"/>
      <c r="I152" s="85"/>
      <c r="J152" s="85"/>
      <c r="K152" s="85"/>
      <c r="L152" s="168"/>
      <c r="M152" s="85"/>
      <c r="N152" s="85"/>
      <c r="O152" s="85"/>
      <c r="P152" s="205"/>
      <c r="Q152" s="85"/>
      <c r="R152" s="85"/>
      <c r="S152" s="85"/>
      <c r="T152" s="85"/>
      <c r="U152" s="85"/>
      <c r="V152" s="85"/>
      <c r="W152" s="85"/>
      <c r="X152" s="85"/>
      <c r="Y152" s="85"/>
    </row>
    <row r="153" spans="3:25" ht="18" x14ac:dyDescent="0.25">
      <c r="C153" s="85"/>
      <c r="D153" s="191"/>
      <c r="E153" s="85"/>
      <c r="F153" s="85"/>
      <c r="G153" s="85"/>
      <c r="H153" s="85"/>
      <c r="I153" s="85"/>
      <c r="J153" s="85"/>
      <c r="K153" s="85"/>
      <c r="L153" s="168"/>
      <c r="M153" s="85"/>
      <c r="N153" s="85"/>
      <c r="O153" s="85"/>
      <c r="P153" s="205"/>
      <c r="Q153" s="85"/>
      <c r="R153" s="85"/>
      <c r="S153" s="85"/>
      <c r="T153" s="85"/>
      <c r="U153" s="85"/>
      <c r="V153" s="85"/>
      <c r="W153" s="85"/>
      <c r="X153" s="85"/>
      <c r="Y153" s="85"/>
    </row>
    <row r="154" spans="3:25" ht="18" x14ac:dyDescent="0.25">
      <c r="C154" s="85"/>
      <c r="D154" s="191"/>
      <c r="E154" s="85"/>
      <c r="F154" s="85"/>
      <c r="G154" s="85"/>
      <c r="H154" s="85"/>
      <c r="I154" s="85"/>
      <c r="J154" s="85"/>
      <c r="K154" s="85"/>
      <c r="L154" s="168"/>
      <c r="M154" s="85"/>
      <c r="N154" s="85"/>
      <c r="O154" s="85"/>
      <c r="P154" s="205"/>
      <c r="Q154" s="85"/>
      <c r="R154" s="85"/>
      <c r="S154" s="85"/>
      <c r="T154" s="85"/>
      <c r="U154" s="85"/>
      <c r="V154" s="85"/>
      <c r="W154" s="85"/>
      <c r="X154" s="85"/>
      <c r="Y154" s="85"/>
    </row>
    <row r="155" spans="3:25" ht="18" x14ac:dyDescent="0.25">
      <c r="C155" s="85"/>
      <c r="D155" s="191"/>
      <c r="E155" s="85"/>
      <c r="F155" s="85"/>
      <c r="G155" s="85"/>
      <c r="H155" s="85"/>
      <c r="I155" s="85"/>
      <c r="J155" s="85"/>
      <c r="K155" s="85"/>
      <c r="L155" s="168"/>
      <c r="M155" s="85"/>
      <c r="N155" s="85"/>
      <c r="O155" s="85"/>
      <c r="P155" s="205"/>
      <c r="Q155" s="85"/>
      <c r="R155" s="85"/>
      <c r="S155" s="85"/>
      <c r="T155" s="85"/>
      <c r="U155" s="85"/>
      <c r="V155" s="85"/>
      <c r="W155" s="85"/>
      <c r="X155" s="85"/>
      <c r="Y155" s="85"/>
    </row>
    <row r="156" spans="3:25" ht="18" x14ac:dyDescent="0.25">
      <c r="C156" s="85"/>
      <c r="D156" s="191"/>
      <c r="E156" s="85"/>
      <c r="F156" s="85"/>
      <c r="G156" s="85"/>
      <c r="H156" s="85"/>
      <c r="I156" s="85"/>
      <c r="J156" s="85"/>
      <c r="K156" s="85"/>
      <c r="L156" s="168"/>
      <c r="M156" s="85"/>
      <c r="N156" s="85"/>
      <c r="O156" s="85"/>
      <c r="P156" s="205"/>
      <c r="Q156" s="85"/>
      <c r="R156" s="85"/>
      <c r="S156" s="85"/>
      <c r="T156" s="85"/>
      <c r="U156" s="85"/>
      <c r="V156" s="85"/>
      <c r="W156" s="85"/>
      <c r="X156" s="85"/>
      <c r="Y156" s="85"/>
    </row>
    <row r="157" spans="3:25" ht="18" x14ac:dyDescent="0.25">
      <c r="C157" s="85"/>
      <c r="D157" s="191"/>
      <c r="E157" s="85"/>
      <c r="F157" s="85"/>
      <c r="G157" s="85"/>
      <c r="H157" s="85"/>
      <c r="I157" s="85"/>
      <c r="J157" s="85"/>
      <c r="K157" s="85"/>
      <c r="L157" s="168"/>
      <c r="M157" s="85"/>
      <c r="N157" s="85"/>
      <c r="O157" s="85"/>
      <c r="P157" s="205"/>
      <c r="Q157" s="85"/>
      <c r="R157" s="85"/>
      <c r="S157" s="85"/>
      <c r="T157" s="85"/>
      <c r="U157" s="85"/>
      <c r="V157" s="85"/>
      <c r="W157" s="85"/>
      <c r="X157" s="85"/>
      <c r="Y157" s="85"/>
    </row>
    <row r="158" spans="3:25" ht="18" x14ac:dyDescent="0.25">
      <c r="C158" s="85"/>
      <c r="D158" s="191"/>
      <c r="E158" s="85"/>
      <c r="F158" s="85"/>
      <c r="G158" s="85"/>
      <c r="H158" s="85"/>
      <c r="I158" s="85"/>
      <c r="J158" s="85"/>
      <c r="K158" s="85"/>
      <c r="L158" s="168"/>
      <c r="M158" s="85"/>
      <c r="N158" s="85"/>
      <c r="O158" s="85"/>
      <c r="P158" s="205"/>
      <c r="Q158" s="85"/>
      <c r="R158" s="85"/>
      <c r="S158" s="85"/>
      <c r="T158" s="85"/>
      <c r="U158" s="85"/>
      <c r="V158" s="85"/>
      <c r="W158" s="85"/>
      <c r="X158" s="85"/>
      <c r="Y158" s="85"/>
    </row>
    <row r="159" spans="3:25" ht="18" x14ac:dyDescent="0.25">
      <c r="C159" s="85"/>
      <c r="D159" s="191"/>
      <c r="E159" s="85"/>
      <c r="F159" s="85"/>
      <c r="G159" s="85"/>
      <c r="H159" s="85"/>
      <c r="I159" s="85"/>
      <c r="J159" s="85"/>
      <c r="K159" s="85"/>
      <c r="L159" s="168"/>
      <c r="M159" s="85"/>
      <c r="N159" s="85"/>
      <c r="O159" s="85"/>
      <c r="P159" s="205"/>
      <c r="Q159" s="85"/>
      <c r="R159" s="85"/>
      <c r="S159" s="85"/>
      <c r="T159" s="85"/>
      <c r="U159" s="85"/>
      <c r="V159" s="85"/>
      <c r="W159" s="85"/>
      <c r="X159" s="85"/>
      <c r="Y159" s="85"/>
    </row>
    <row r="160" spans="3:25" ht="18" x14ac:dyDescent="0.25">
      <c r="C160" s="85"/>
      <c r="D160" s="191"/>
      <c r="E160" s="85"/>
      <c r="F160" s="85"/>
      <c r="G160" s="85"/>
      <c r="H160" s="85"/>
      <c r="I160" s="85"/>
      <c r="J160" s="85"/>
      <c r="K160" s="85"/>
      <c r="L160" s="168"/>
      <c r="M160" s="85"/>
      <c r="N160" s="85"/>
      <c r="O160" s="85"/>
      <c r="P160" s="205"/>
      <c r="Q160" s="85"/>
      <c r="R160" s="85"/>
      <c r="S160" s="85"/>
      <c r="T160" s="85"/>
      <c r="U160" s="85"/>
      <c r="V160" s="85"/>
      <c r="W160" s="85"/>
      <c r="X160" s="85"/>
      <c r="Y160" s="85"/>
    </row>
    <row r="161" spans="3:25" ht="18" x14ac:dyDescent="0.25">
      <c r="C161" s="85"/>
      <c r="D161" s="191"/>
      <c r="E161" s="85"/>
      <c r="F161" s="85"/>
      <c r="G161" s="85"/>
      <c r="H161" s="85"/>
      <c r="I161" s="85"/>
      <c r="J161" s="85"/>
      <c r="K161" s="85"/>
      <c r="L161" s="168"/>
      <c r="M161" s="85"/>
      <c r="N161" s="85"/>
      <c r="O161" s="85"/>
      <c r="P161" s="205"/>
      <c r="Q161" s="85"/>
      <c r="R161" s="85"/>
      <c r="S161" s="85"/>
      <c r="T161" s="85"/>
      <c r="U161" s="85"/>
      <c r="V161" s="85"/>
      <c r="W161" s="85"/>
      <c r="X161" s="85"/>
      <c r="Y161" s="85"/>
    </row>
    <row r="162" spans="3:25" ht="18" x14ac:dyDescent="0.25">
      <c r="C162" s="85"/>
      <c r="D162" s="191"/>
      <c r="E162" s="85"/>
      <c r="F162" s="85"/>
      <c r="G162" s="85"/>
      <c r="H162" s="85"/>
      <c r="I162" s="85"/>
      <c r="J162" s="85"/>
      <c r="K162" s="85"/>
      <c r="L162" s="168"/>
      <c r="M162" s="85"/>
      <c r="N162" s="85"/>
      <c r="O162" s="85"/>
      <c r="P162" s="205"/>
      <c r="Q162" s="85"/>
      <c r="R162" s="85"/>
      <c r="S162" s="85"/>
      <c r="T162" s="85"/>
      <c r="U162" s="85"/>
      <c r="V162" s="85"/>
      <c r="W162" s="85"/>
      <c r="X162" s="85"/>
      <c r="Y162" s="85"/>
    </row>
    <row r="163" spans="3:25" ht="18" x14ac:dyDescent="0.25">
      <c r="C163" s="85"/>
      <c r="D163" s="191"/>
      <c r="E163" s="85"/>
      <c r="F163" s="85"/>
      <c r="G163" s="85"/>
      <c r="H163" s="85"/>
      <c r="I163" s="85"/>
      <c r="J163" s="85"/>
      <c r="K163" s="85"/>
      <c r="L163" s="168"/>
      <c r="M163" s="85"/>
      <c r="N163" s="85"/>
      <c r="O163" s="85"/>
      <c r="P163" s="205"/>
      <c r="Q163" s="85"/>
      <c r="R163" s="85"/>
      <c r="S163" s="85"/>
      <c r="T163" s="85"/>
      <c r="U163" s="85"/>
      <c r="V163" s="85"/>
      <c r="W163" s="85"/>
      <c r="X163" s="85"/>
      <c r="Y163" s="85"/>
    </row>
    <row r="164" spans="3:25" ht="18" x14ac:dyDescent="0.25">
      <c r="C164" s="85"/>
      <c r="D164" s="191"/>
      <c r="E164" s="85"/>
      <c r="F164" s="85"/>
      <c r="G164" s="85"/>
      <c r="H164" s="85"/>
      <c r="I164" s="85"/>
      <c r="J164" s="85"/>
      <c r="K164" s="85"/>
      <c r="L164" s="168"/>
      <c r="M164" s="85"/>
      <c r="N164" s="85"/>
      <c r="O164" s="85"/>
      <c r="P164" s="20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3:25" ht="18" x14ac:dyDescent="0.25">
      <c r="C165" s="85"/>
      <c r="D165" s="191"/>
      <c r="E165" s="85"/>
      <c r="F165" s="85"/>
      <c r="G165" s="85"/>
      <c r="H165" s="85"/>
      <c r="I165" s="85"/>
      <c r="J165" s="85"/>
      <c r="K165" s="85"/>
      <c r="L165" s="168"/>
      <c r="M165" s="85"/>
      <c r="N165" s="85"/>
      <c r="O165" s="85"/>
      <c r="P165" s="20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3:25" ht="18" x14ac:dyDescent="0.25">
      <c r="C166" s="85"/>
      <c r="D166" s="191"/>
      <c r="E166" s="85"/>
      <c r="F166" s="85"/>
      <c r="G166" s="85"/>
      <c r="H166" s="85"/>
      <c r="I166" s="85"/>
      <c r="J166" s="85"/>
      <c r="K166" s="85"/>
      <c r="L166" s="168"/>
      <c r="M166" s="85"/>
      <c r="N166" s="85"/>
      <c r="O166" s="85"/>
      <c r="P166" s="20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3:25" ht="18" x14ac:dyDescent="0.25">
      <c r="C167" s="85"/>
      <c r="D167" s="191"/>
      <c r="E167" s="85"/>
      <c r="F167" s="85"/>
      <c r="G167" s="85"/>
      <c r="H167" s="85"/>
      <c r="I167" s="85"/>
      <c r="J167" s="85"/>
      <c r="K167" s="85"/>
      <c r="L167" s="168"/>
      <c r="M167" s="85"/>
      <c r="N167" s="85"/>
      <c r="O167" s="85"/>
      <c r="P167" s="205"/>
      <c r="Q167" s="85"/>
      <c r="R167" s="85"/>
      <c r="S167" s="85"/>
      <c r="T167" s="85"/>
      <c r="U167" s="85"/>
      <c r="V167" s="85"/>
      <c r="W167" s="85"/>
      <c r="X167" s="85"/>
      <c r="Y167" s="85"/>
    </row>
    <row r="168" spans="3:25" ht="18" x14ac:dyDescent="0.25">
      <c r="C168" s="85"/>
      <c r="D168" s="191"/>
      <c r="E168" s="85"/>
      <c r="F168" s="85"/>
      <c r="G168" s="85"/>
      <c r="H168" s="85"/>
      <c r="I168" s="85"/>
      <c r="J168" s="85"/>
      <c r="K168" s="85"/>
      <c r="L168" s="168"/>
      <c r="M168" s="85"/>
      <c r="N168" s="85"/>
      <c r="O168" s="85"/>
      <c r="P168" s="20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3:25" ht="18" x14ac:dyDescent="0.25">
      <c r="C169" s="85"/>
      <c r="D169" s="191"/>
      <c r="E169" s="85"/>
      <c r="F169" s="85"/>
      <c r="G169" s="85"/>
      <c r="H169" s="85"/>
      <c r="I169" s="85"/>
      <c r="J169" s="85"/>
      <c r="K169" s="85"/>
      <c r="L169" s="168"/>
      <c r="M169" s="85"/>
      <c r="N169" s="85"/>
      <c r="O169" s="85"/>
      <c r="P169" s="20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3:25" ht="18" x14ac:dyDescent="0.25">
      <c r="C170" s="85"/>
      <c r="D170" s="191"/>
      <c r="E170" s="85"/>
      <c r="F170" s="85"/>
      <c r="G170" s="85"/>
      <c r="H170" s="85"/>
      <c r="I170" s="85"/>
      <c r="J170" s="85"/>
      <c r="K170" s="85"/>
      <c r="L170" s="168"/>
      <c r="M170" s="85"/>
      <c r="N170" s="85"/>
      <c r="O170" s="85"/>
      <c r="P170" s="20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3:25" ht="18" x14ac:dyDescent="0.25">
      <c r="C171" s="85"/>
      <c r="D171" s="191"/>
      <c r="E171" s="85"/>
      <c r="F171" s="85"/>
      <c r="G171" s="85"/>
      <c r="H171" s="85"/>
      <c r="I171" s="85"/>
      <c r="J171" s="85"/>
      <c r="K171" s="85"/>
      <c r="L171" s="168"/>
      <c r="M171" s="85"/>
      <c r="N171" s="85"/>
      <c r="O171" s="85"/>
      <c r="P171" s="205"/>
      <c r="Q171" s="85"/>
      <c r="R171" s="85"/>
      <c r="S171" s="85"/>
      <c r="T171" s="85"/>
      <c r="U171" s="85"/>
      <c r="V171" s="85"/>
      <c r="W171" s="85"/>
      <c r="X171" s="85"/>
      <c r="Y171" s="85"/>
    </row>
    <row r="172" spans="3:25" ht="18" x14ac:dyDescent="0.25">
      <c r="C172" s="85"/>
      <c r="D172" s="191"/>
      <c r="E172" s="85"/>
      <c r="F172" s="85"/>
      <c r="G172" s="85"/>
      <c r="H172" s="85"/>
      <c r="I172" s="85"/>
      <c r="J172" s="85"/>
      <c r="K172" s="85"/>
      <c r="L172" s="168"/>
      <c r="M172" s="85"/>
      <c r="N172" s="85"/>
      <c r="O172" s="85"/>
      <c r="P172" s="20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3:25" ht="18" x14ac:dyDescent="0.25">
      <c r="C173" s="85"/>
      <c r="D173" s="191"/>
      <c r="E173" s="85"/>
      <c r="F173" s="85"/>
      <c r="G173" s="85"/>
      <c r="H173" s="85"/>
      <c r="I173" s="85"/>
      <c r="J173" s="85"/>
      <c r="K173" s="85"/>
      <c r="L173" s="168"/>
      <c r="M173" s="85"/>
      <c r="N173" s="85"/>
      <c r="O173" s="85"/>
      <c r="P173" s="205"/>
      <c r="Q173" s="85"/>
      <c r="R173" s="85"/>
      <c r="S173" s="85"/>
      <c r="T173" s="85"/>
      <c r="U173" s="85"/>
      <c r="V173" s="85"/>
      <c r="W173" s="85"/>
      <c r="X173" s="85"/>
      <c r="Y173" s="85"/>
    </row>
    <row r="174" spans="3:25" ht="18" x14ac:dyDescent="0.25">
      <c r="C174" s="85"/>
      <c r="D174" s="191"/>
      <c r="E174" s="85"/>
      <c r="F174" s="85"/>
      <c r="G174" s="85"/>
      <c r="H174" s="85"/>
      <c r="I174" s="85"/>
      <c r="J174" s="85"/>
      <c r="K174" s="85"/>
      <c r="L174" s="168"/>
      <c r="M174" s="85"/>
      <c r="N174" s="85"/>
      <c r="O174" s="85"/>
      <c r="P174" s="205"/>
      <c r="Q174" s="85"/>
      <c r="R174" s="85"/>
      <c r="S174" s="85"/>
      <c r="T174" s="85"/>
      <c r="U174" s="85"/>
      <c r="V174" s="85"/>
      <c r="W174" s="85"/>
      <c r="X174" s="85"/>
      <c r="Y174" s="85"/>
    </row>
    <row r="175" spans="3:25" ht="18" x14ac:dyDescent="0.25">
      <c r="C175" s="85"/>
      <c r="D175" s="191"/>
      <c r="E175" s="85"/>
      <c r="F175" s="85"/>
      <c r="G175" s="85"/>
      <c r="H175" s="85"/>
      <c r="I175" s="85"/>
      <c r="J175" s="85"/>
      <c r="K175" s="85"/>
      <c r="L175" s="168"/>
      <c r="M175" s="85"/>
      <c r="N175" s="85"/>
      <c r="O175" s="85"/>
      <c r="P175" s="205"/>
      <c r="Q175" s="85"/>
      <c r="R175" s="85"/>
      <c r="S175" s="85"/>
      <c r="T175" s="85"/>
      <c r="U175" s="85"/>
      <c r="V175" s="85"/>
      <c r="W175" s="85"/>
      <c r="X175" s="85"/>
      <c r="Y175" s="85"/>
    </row>
    <row r="176" spans="3:25" ht="18" x14ac:dyDescent="0.25">
      <c r="C176" s="85"/>
      <c r="D176" s="191"/>
      <c r="E176" s="85"/>
      <c r="F176" s="85"/>
      <c r="G176" s="85"/>
      <c r="H176" s="85"/>
      <c r="I176" s="85"/>
      <c r="J176" s="85"/>
      <c r="K176" s="85"/>
      <c r="L176" s="168"/>
      <c r="M176" s="85"/>
      <c r="N176" s="85"/>
      <c r="O176" s="85"/>
      <c r="P176" s="205"/>
      <c r="Q176" s="85"/>
      <c r="R176" s="85"/>
      <c r="S176" s="85"/>
      <c r="T176" s="85"/>
      <c r="U176" s="85"/>
      <c r="V176" s="85"/>
      <c r="W176" s="85"/>
      <c r="X176" s="85"/>
      <c r="Y176" s="85"/>
    </row>
    <row r="177" spans="3:25" ht="18" x14ac:dyDescent="0.25">
      <c r="C177" s="85"/>
      <c r="D177" s="191"/>
      <c r="E177" s="85"/>
      <c r="F177" s="85"/>
      <c r="G177" s="85"/>
      <c r="H177" s="85"/>
      <c r="I177" s="85"/>
      <c r="J177" s="85"/>
      <c r="K177" s="85"/>
      <c r="L177" s="168"/>
      <c r="M177" s="85"/>
      <c r="N177" s="85"/>
      <c r="O177" s="85"/>
      <c r="P177" s="205"/>
      <c r="Q177" s="85"/>
      <c r="R177" s="85"/>
      <c r="S177" s="85"/>
      <c r="T177" s="85"/>
      <c r="U177" s="85"/>
      <c r="V177" s="85"/>
      <c r="W177" s="85"/>
      <c r="X177" s="85"/>
      <c r="Y177" s="85"/>
    </row>
    <row r="178" spans="3:25" ht="18" x14ac:dyDescent="0.25">
      <c r="C178" s="85"/>
      <c r="D178" s="191"/>
      <c r="E178" s="85"/>
      <c r="F178" s="85"/>
      <c r="G178" s="85"/>
      <c r="H178" s="85"/>
      <c r="I178" s="85"/>
      <c r="J178" s="85"/>
      <c r="K178" s="85"/>
      <c r="L178" s="168"/>
      <c r="M178" s="85"/>
      <c r="N178" s="85"/>
      <c r="O178" s="85"/>
      <c r="P178" s="205"/>
      <c r="Q178" s="85"/>
      <c r="R178" s="85"/>
      <c r="S178" s="85"/>
      <c r="T178" s="85"/>
      <c r="U178" s="85"/>
      <c r="V178" s="85"/>
      <c r="W178" s="85"/>
      <c r="X178" s="85"/>
      <c r="Y178" s="85"/>
    </row>
    <row r="179" spans="3:25" ht="18" x14ac:dyDescent="0.25">
      <c r="C179" s="85"/>
      <c r="D179" s="191"/>
      <c r="E179" s="85"/>
      <c r="F179" s="85"/>
      <c r="G179" s="85"/>
      <c r="H179" s="85"/>
      <c r="I179" s="85"/>
      <c r="J179" s="85"/>
      <c r="K179" s="85"/>
      <c r="L179" s="168"/>
      <c r="M179" s="85"/>
      <c r="N179" s="85"/>
      <c r="O179" s="85"/>
      <c r="P179" s="205"/>
      <c r="Q179" s="85"/>
      <c r="R179" s="85"/>
      <c r="S179" s="85"/>
      <c r="T179" s="85"/>
      <c r="U179" s="85"/>
      <c r="V179" s="85"/>
      <c r="W179" s="85"/>
      <c r="X179" s="85"/>
      <c r="Y179" s="85"/>
    </row>
    <row r="180" spans="3:25" ht="18" x14ac:dyDescent="0.25">
      <c r="C180" s="85"/>
      <c r="D180" s="191"/>
      <c r="E180" s="85"/>
      <c r="F180" s="85"/>
      <c r="G180" s="85"/>
      <c r="H180" s="85"/>
      <c r="I180" s="85"/>
      <c r="J180" s="85"/>
      <c r="K180" s="85"/>
      <c r="L180" s="168"/>
      <c r="M180" s="85"/>
      <c r="N180" s="85"/>
      <c r="O180" s="85"/>
      <c r="P180" s="205"/>
      <c r="Q180" s="85"/>
      <c r="R180" s="85"/>
      <c r="S180" s="85"/>
      <c r="T180" s="85"/>
      <c r="U180" s="85"/>
      <c r="V180" s="85"/>
      <c r="W180" s="85"/>
      <c r="X180" s="85"/>
      <c r="Y180" s="85"/>
    </row>
    <row r="181" spans="3:25" ht="18" x14ac:dyDescent="0.25">
      <c r="C181" s="85"/>
      <c r="D181" s="191"/>
      <c r="E181" s="85"/>
      <c r="F181" s="85"/>
      <c r="G181" s="85"/>
      <c r="H181" s="85"/>
      <c r="I181" s="85"/>
      <c r="J181" s="85"/>
      <c r="K181" s="85"/>
      <c r="L181" s="168"/>
      <c r="M181" s="85"/>
      <c r="N181" s="85"/>
      <c r="O181" s="85"/>
      <c r="P181" s="205"/>
      <c r="Q181" s="85"/>
      <c r="R181" s="85"/>
      <c r="S181" s="85"/>
      <c r="T181" s="85"/>
      <c r="U181" s="85"/>
      <c r="V181" s="85"/>
      <c r="W181" s="85"/>
      <c r="X181" s="85"/>
      <c r="Y181" s="85"/>
    </row>
    <row r="182" spans="3:25" ht="18" x14ac:dyDescent="0.25">
      <c r="C182" s="85"/>
      <c r="D182" s="191"/>
      <c r="E182" s="85"/>
      <c r="F182" s="85"/>
      <c r="G182" s="85"/>
      <c r="H182" s="85"/>
      <c r="I182" s="85"/>
      <c r="J182" s="85"/>
      <c r="K182" s="85"/>
      <c r="L182" s="168"/>
      <c r="M182" s="85"/>
      <c r="N182" s="85"/>
      <c r="O182" s="85"/>
      <c r="P182" s="205"/>
      <c r="Q182" s="85"/>
      <c r="R182" s="85"/>
      <c r="S182" s="85"/>
      <c r="T182" s="85"/>
      <c r="U182" s="85"/>
      <c r="V182" s="85"/>
      <c r="W182" s="85"/>
      <c r="X182" s="85"/>
      <c r="Y182" s="85"/>
    </row>
    <row r="183" spans="3:25" ht="18" x14ac:dyDescent="0.25">
      <c r="C183" s="85"/>
      <c r="D183" s="191"/>
      <c r="E183" s="85"/>
      <c r="F183" s="85"/>
      <c r="G183" s="85"/>
      <c r="H183" s="85"/>
      <c r="I183" s="85"/>
      <c r="J183" s="85"/>
      <c r="K183" s="85"/>
      <c r="L183" s="168"/>
      <c r="M183" s="85"/>
      <c r="N183" s="85"/>
      <c r="O183" s="85"/>
      <c r="P183" s="205"/>
      <c r="Q183" s="85"/>
      <c r="R183" s="85"/>
      <c r="S183" s="85"/>
      <c r="T183" s="85"/>
      <c r="U183" s="85"/>
      <c r="V183" s="85"/>
      <c r="W183" s="85"/>
      <c r="X183" s="85"/>
      <c r="Y183" s="85"/>
    </row>
    <row r="184" spans="3:25" ht="18" x14ac:dyDescent="0.25">
      <c r="C184" s="85"/>
      <c r="D184" s="191"/>
      <c r="E184" s="85"/>
      <c r="F184" s="85"/>
      <c r="G184" s="85"/>
      <c r="H184" s="85"/>
      <c r="I184" s="85"/>
      <c r="J184" s="85"/>
      <c r="K184" s="85"/>
      <c r="L184" s="168"/>
      <c r="M184" s="85"/>
      <c r="N184" s="85"/>
      <c r="O184" s="85"/>
      <c r="P184" s="205"/>
      <c r="Q184" s="85"/>
      <c r="R184" s="85"/>
      <c r="S184" s="85"/>
      <c r="T184" s="85"/>
      <c r="U184" s="85"/>
      <c r="V184" s="85"/>
      <c r="W184" s="85"/>
      <c r="X184" s="85"/>
      <c r="Y184" s="85"/>
    </row>
    <row r="185" spans="3:25" ht="18" x14ac:dyDescent="0.25">
      <c r="C185" s="85"/>
      <c r="D185" s="191"/>
      <c r="E185" s="85"/>
      <c r="F185" s="85"/>
      <c r="G185" s="85"/>
      <c r="H185" s="85"/>
      <c r="I185" s="85"/>
      <c r="J185" s="85"/>
      <c r="K185" s="85"/>
      <c r="L185" s="168"/>
      <c r="M185" s="85"/>
      <c r="N185" s="85"/>
      <c r="O185" s="85"/>
      <c r="P185" s="205"/>
      <c r="Q185" s="85"/>
      <c r="R185" s="85"/>
      <c r="S185" s="85"/>
      <c r="T185" s="85"/>
      <c r="U185" s="85"/>
      <c r="V185" s="85"/>
      <c r="W185" s="85"/>
      <c r="X185" s="85"/>
      <c r="Y185" s="85"/>
    </row>
    <row r="186" spans="3:25" ht="18" x14ac:dyDescent="0.25">
      <c r="C186" s="85"/>
      <c r="D186" s="191"/>
      <c r="E186" s="85"/>
      <c r="F186" s="85"/>
      <c r="G186" s="85"/>
      <c r="H186" s="85"/>
      <c r="I186" s="85"/>
      <c r="J186" s="85"/>
      <c r="K186" s="85"/>
      <c r="L186" s="168"/>
      <c r="M186" s="85"/>
      <c r="N186" s="85"/>
      <c r="O186" s="85"/>
      <c r="P186" s="205"/>
      <c r="Q186" s="85"/>
      <c r="R186" s="85"/>
      <c r="S186" s="85"/>
      <c r="T186" s="85"/>
      <c r="U186" s="85"/>
      <c r="V186" s="85"/>
      <c r="W186" s="85"/>
      <c r="X186" s="85"/>
      <c r="Y186" s="85"/>
    </row>
    <row r="187" spans="3:25" ht="18" x14ac:dyDescent="0.25">
      <c r="C187" s="85"/>
      <c r="D187" s="191"/>
      <c r="E187" s="85"/>
      <c r="F187" s="85"/>
      <c r="G187" s="85"/>
      <c r="H187" s="85"/>
      <c r="I187" s="85"/>
      <c r="J187" s="85"/>
      <c r="K187" s="85"/>
      <c r="L187" s="168"/>
      <c r="M187" s="85"/>
      <c r="N187" s="85"/>
      <c r="O187" s="85"/>
      <c r="P187" s="205"/>
      <c r="Q187" s="85"/>
      <c r="R187" s="85"/>
      <c r="S187" s="85"/>
      <c r="T187" s="85"/>
      <c r="U187" s="85"/>
      <c r="V187" s="85"/>
      <c r="W187" s="85"/>
      <c r="X187" s="85"/>
      <c r="Y187" s="85"/>
    </row>
    <row r="188" spans="3:25" ht="18" x14ac:dyDescent="0.25">
      <c r="C188" s="85"/>
      <c r="D188" s="191"/>
      <c r="E188" s="85"/>
      <c r="F188" s="85"/>
      <c r="G188" s="85"/>
      <c r="H188" s="85"/>
      <c r="I188" s="85"/>
      <c r="J188" s="85"/>
      <c r="K188" s="85"/>
      <c r="L188" s="168"/>
      <c r="M188" s="85"/>
      <c r="N188" s="85"/>
      <c r="O188" s="85"/>
      <c r="P188" s="205"/>
      <c r="Q188" s="85"/>
      <c r="R188" s="85"/>
      <c r="S188" s="85"/>
      <c r="T188" s="85"/>
      <c r="U188" s="85"/>
      <c r="V188" s="85"/>
      <c r="W188" s="85"/>
      <c r="X188" s="85"/>
      <c r="Y188" s="85"/>
    </row>
    <row r="189" spans="3:25" ht="18" x14ac:dyDescent="0.25">
      <c r="C189" s="85"/>
      <c r="D189" s="191"/>
      <c r="E189" s="85"/>
      <c r="F189" s="85"/>
      <c r="G189" s="85"/>
      <c r="H189" s="85"/>
      <c r="I189" s="85"/>
      <c r="J189" s="85"/>
      <c r="K189" s="85"/>
      <c r="L189" s="168"/>
      <c r="M189" s="85"/>
      <c r="N189" s="85"/>
      <c r="O189" s="85"/>
      <c r="P189" s="205"/>
      <c r="Q189" s="85"/>
      <c r="R189" s="85"/>
      <c r="S189" s="85"/>
      <c r="T189" s="85"/>
      <c r="U189" s="85"/>
      <c r="V189" s="85"/>
      <c r="W189" s="85"/>
      <c r="X189" s="85"/>
      <c r="Y189" s="85"/>
    </row>
    <row r="190" spans="3:25" ht="18" x14ac:dyDescent="0.25">
      <c r="C190" s="85"/>
      <c r="D190" s="191"/>
      <c r="E190" s="85"/>
      <c r="F190" s="85"/>
      <c r="G190" s="85"/>
      <c r="H190" s="85"/>
      <c r="I190" s="85"/>
      <c r="J190" s="85"/>
      <c r="K190" s="85"/>
      <c r="L190" s="168"/>
      <c r="M190" s="85"/>
      <c r="N190" s="85"/>
      <c r="O190" s="85"/>
      <c r="P190" s="205"/>
      <c r="Q190" s="85"/>
      <c r="R190" s="85"/>
      <c r="S190" s="85"/>
      <c r="T190" s="85"/>
      <c r="U190" s="85"/>
      <c r="V190" s="85"/>
      <c r="W190" s="85"/>
      <c r="X190" s="85"/>
      <c r="Y190" s="85"/>
    </row>
    <row r="191" spans="3:25" ht="18" x14ac:dyDescent="0.25">
      <c r="C191" s="85"/>
      <c r="D191" s="191"/>
      <c r="E191" s="85"/>
      <c r="F191" s="85"/>
      <c r="G191" s="85"/>
      <c r="H191" s="85"/>
      <c r="I191" s="85"/>
      <c r="J191" s="85"/>
      <c r="K191" s="85"/>
      <c r="L191" s="168"/>
      <c r="M191" s="85"/>
      <c r="N191" s="85"/>
      <c r="O191" s="85"/>
      <c r="P191" s="205"/>
      <c r="Q191" s="85"/>
      <c r="R191" s="85"/>
      <c r="S191" s="85"/>
      <c r="T191" s="85"/>
      <c r="U191" s="85"/>
      <c r="V191" s="85"/>
      <c r="W191" s="85"/>
      <c r="X191" s="85"/>
      <c r="Y191" s="85"/>
    </row>
    <row r="192" spans="3:25" ht="18" x14ac:dyDescent="0.25">
      <c r="C192" s="85"/>
      <c r="D192" s="191"/>
      <c r="E192" s="85"/>
      <c r="F192" s="85"/>
      <c r="G192" s="85"/>
      <c r="H192" s="85"/>
      <c r="I192" s="85"/>
      <c r="J192" s="85"/>
      <c r="K192" s="85"/>
      <c r="L192" s="168"/>
      <c r="M192" s="85"/>
      <c r="N192" s="85"/>
      <c r="O192" s="85"/>
      <c r="P192" s="205"/>
      <c r="Q192" s="85"/>
      <c r="R192" s="85"/>
      <c r="S192" s="85"/>
      <c r="T192" s="85"/>
      <c r="U192" s="85"/>
      <c r="V192" s="85"/>
      <c r="W192" s="85"/>
      <c r="X192" s="85"/>
      <c r="Y192" s="85"/>
    </row>
    <row r="193" spans="3:25" ht="18" x14ac:dyDescent="0.25">
      <c r="C193" s="85"/>
      <c r="D193" s="191"/>
      <c r="E193" s="85"/>
      <c r="F193" s="85"/>
      <c r="G193" s="85"/>
      <c r="H193" s="85"/>
      <c r="I193" s="85"/>
      <c r="J193" s="85"/>
      <c r="K193" s="85"/>
      <c r="L193" s="168"/>
      <c r="M193" s="85"/>
      <c r="N193" s="85"/>
      <c r="O193" s="85"/>
      <c r="P193" s="205"/>
      <c r="Q193" s="85"/>
      <c r="R193" s="85"/>
      <c r="S193" s="85"/>
      <c r="T193" s="85"/>
      <c r="U193" s="85"/>
      <c r="V193" s="85"/>
      <c r="W193" s="85"/>
      <c r="X193" s="85"/>
      <c r="Y193" s="85"/>
    </row>
    <row r="194" spans="3:25" ht="18" x14ac:dyDescent="0.25">
      <c r="C194" s="85"/>
      <c r="D194" s="191"/>
      <c r="E194" s="85"/>
      <c r="F194" s="85"/>
      <c r="G194" s="85"/>
      <c r="H194" s="85"/>
      <c r="I194" s="85"/>
      <c r="J194" s="85"/>
      <c r="K194" s="85"/>
      <c r="L194" s="168"/>
      <c r="M194" s="85"/>
      <c r="N194" s="85"/>
      <c r="O194" s="85"/>
      <c r="P194" s="205"/>
      <c r="Q194" s="85"/>
      <c r="R194" s="85"/>
      <c r="S194" s="85"/>
      <c r="T194" s="85"/>
      <c r="U194" s="85"/>
      <c r="V194" s="85"/>
      <c r="W194" s="85"/>
      <c r="X194" s="85"/>
      <c r="Y194" s="85"/>
    </row>
    <row r="195" spans="3:25" ht="18" x14ac:dyDescent="0.25">
      <c r="C195" s="85"/>
      <c r="D195" s="191"/>
      <c r="E195" s="85"/>
      <c r="F195" s="85"/>
      <c r="G195" s="85"/>
      <c r="H195" s="85"/>
      <c r="I195" s="85"/>
      <c r="J195" s="85"/>
      <c r="K195" s="85"/>
      <c r="L195" s="168"/>
      <c r="M195" s="85"/>
      <c r="N195" s="85"/>
      <c r="O195" s="85"/>
      <c r="P195" s="205"/>
      <c r="Q195" s="85"/>
      <c r="R195" s="85"/>
      <c r="S195" s="85"/>
      <c r="T195" s="85"/>
      <c r="U195" s="85"/>
      <c r="V195" s="85"/>
      <c r="W195" s="85"/>
      <c r="X195" s="85"/>
      <c r="Y195" s="85"/>
    </row>
    <row r="196" spans="3:25" ht="18" x14ac:dyDescent="0.25">
      <c r="C196" s="85"/>
      <c r="D196" s="191"/>
      <c r="E196" s="85"/>
      <c r="F196" s="85"/>
      <c r="G196" s="85"/>
      <c r="H196" s="85"/>
      <c r="I196" s="85"/>
      <c r="J196" s="85"/>
      <c r="K196" s="85"/>
      <c r="L196" s="168"/>
      <c r="M196" s="85"/>
      <c r="N196" s="85"/>
      <c r="O196" s="85"/>
      <c r="P196" s="205"/>
      <c r="Q196" s="85"/>
      <c r="R196" s="85"/>
      <c r="S196" s="85"/>
      <c r="T196" s="85"/>
      <c r="U196" s="85"/>
      <c r="V196" s="85"/>
      <c r="W196" s="85"/>
      <c r="X196" s="85"/>
      <c r="Y196" s="85"/>
    </row>
    <row r="197" spans="3:25" ht="18" x14ac:dyDescent="0.25">
      <c r="C197" s="85"/>
      <c r="D197" s="191"/>
      <c r="E197" s="85"/>
      <c r="F197" s="85"/>
      <c r="G197" s="85"/>
      <c r="H197" s="85"/>
      <c r="I197" s="85"/>
      <c r="J197" s="85"/>
      <c r="K197" s="85"/>
      <c r="L197" s="168"/>
      <c r="M197" s="85"/>
      <c r="N197" s="85"/>
      <c r="O197" s="85"/>
      <c r="P197" s="205"/>
      <c r="Q197" s="85"/>
      <c r="R197" s="85"/>
      <c r="S197" s="85"/>
      <c r="T197" s="85"/>
      <c r="U197" s="85"/>
      <c r="V197" s="85"/>
      <c r="W197" s="85"/>
      <c r="X197" s="85"/>
      <c r="Y197" s="85"/>
    </row>
    <row r="198" spans="3:25" ht="18" x14ac:dyDescent="0.25">
      <c r="C198" s="85"/>
      <c r="D198" s="191"/>
      <c r="E198" s="85"/>
      <c r="F198" s="85"/>
      <c r="G198" s="85"/>
      <c r="H198" s="85"/>
      <c r="I198" s="85"/>
      <c r="J198" s="85"/>
      <c r="K198" s="85"/>
      <c r="L198" s="168"/>
      <c r="M198" s="85"/>
      <c r="N198" s="85"/>
      <c r="O198" s="85"/>
      <c r="P198" s="205"/>
      <c r="Q198" s="85"/>
      <c r="R198" s="85"/>
      <c r="S198" s="85"/>
      <c r="T198" s="85"/>
      <c r="U198" s="85"/>
      <c r="V198" s="85"/>
      <c r="W198" s="85"/>
      <c r="X198" s="85"/>
      <c r="Y198" s="85"/>
    </row>
    <row r="199" spans="3:25" ht="18" x14ac:dyDescent="0.25">
      <c r="C199" s="85"/>
      <c r="D199" s="191"/>
      <c r="E199" s="85"/>
      <c r="F199" s="85"/>
      <c r="G199" s="85"/>
      <c r="H199" s="85"/>
      <c r="I199" s="85"/>
      <c r="J199" s="85"/>
      <c r="K199" s="85"/>
      <c r="L199" s="168"/>
      <c r="M199" s="85"/>
      <c r="N199" s="85"/>
      <c r="O199" s="85"/>
      <c r="P199" s="205"/>
      <c r="Q199" s="85"/>
      <c r="R199" s="85"/>
      <c r="S199" s="85"/>
      <c r="T199" s="85"/>
      <c r="U199" s="85"/>
      <c r="V199" s="85"/>
      <c r="W199" s="85"/>
      <c r="X199" s="85"/>
      <c r="Y199" s="85"/>
    </row>
    <row r="200" spans="3:25" ht="18" x14ac:dyDescent="0.25">
      <c r="C200" s="85"/>
      <c r="D200" s="191"/>
      <c r="E200" s="85"/>
      <c r="F200" s="85"/>
      <c r="G200" s="85"/>
      <c r="H200" s="85"/>
      <c r="I200" s="85"/>
      <c r="J200" s="85"/>
      <c r="K200" s="85"/>
      <c r="L200" s="168"/>
      <c r="M200" s="85"/>
      <c r="N200" s="85"/>
      <c r="O200" s="85"/>
      <c r="P200" s="205"/>
      <c r="Q200" s="85"/>
      <c r="R200" s="85"/>
      <c r="S200" s="85"/>
      <c r="T200" s="85"/>
      <c r="U200" s="85"/>
      <c r="V200" s="85"/>
      <c r="W200" s="85"/>
      <c r="X200" s="85"/>
      <c r="Y200" s="85"/>
    </row>
    <row r="201" spans="3:25" ht="18" x14ac:dyDescent="0.25">
      <c r="C201" s="85"/>
      <c r="D201" s="191"/>
      <c r="E201" s="85"/>
      <c r="F201" s="85"/>
      <c r="G201" s="85"/>
      <c r="H201" s="85"/>
      <c r="I201" s="85"/>
      <c r="J201" s="85"/>
      <c r="K201" s="85"/>
      <c r="L201" s="168"/>
      <c r="M201" s="85"/>
      <c r="N201" s="85"/>
      <c r="O201" s="85"/>
      <c r="P201" s="205"/>
      <c r="Q201" s="85"/>
      <c r="R201" s="85"/>
      <c r="S201" s="85"/>
      <c r="T201" s="85"/>
      <c r="U201" s="85"/>
      <c r="V201" s="85"/>
      <c r="W201" s="85"/>
      <c r="X201" s="85"/>
      <c r="Y201" s="85"/>
    </row>
  </sheetData>
  <mergeCells count="3">
    <mergeCell ref="A3:A33"/>
    <mergeCell ref="A36:A86"/>
    <mergeCell ref="A88:A89"/>
  </mergeCells>
  <printOptions horizontalCentered="1" verticalCentered="1"/>
  <pageMargins left="0" right="0" top="0" bottom="0" header="0" footer="0"/>
  <pageSetup paperSize="9" scale="24" orientation="portrait" horizontalDpi="1200" verticalDpi="1200" r:id="rId1"/>
  <headerFooter>
    <oddHeader>&amp;C&amp;"+,Normal"&amp;24FP7 - PILOTE IN2P3
FINANCEMENT PAR UNITE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4"/>
  <sheetViews>
    <sheetView zoomScaleNormal="100" workbookViewId="0">
      <selection activeCell="A2" sqref="A2"/>
    </sheetView>
  </sheetViews>
  <sheetFormatPr baseColWidth="10" defaultRowHeight="15" x14ac:dyDescent="0.25"/>
  <cols>
    <col min="1" max="1" width="2.28515625" customWidth="1"/>
    <col min="2" max="23" width="15.7109375" customWidth="1"/>
  </cols>
  <sheetData>
    <row r="1" spans="2:11" ht="18.75" customHeight="1" x14ac:dyDescent="0.3">
      <c r="B1" s="267" t="s">
        <v>621</v>
      </c>
      <c r="C1" s="267"/>
      <c r="D1" s="267"/>
      <c r="E1" s="267"/>
      <c r="F1" s="267"/>
      <c r="G1" s="267"/>
      <c r="H1" s="267"/>
      <c r="I1" s="267"/>
      <c r="J1" s="267"/>
      <c r="K1" s="267"/>
    </row>
    <row r="2" spans="2:11" x14ac:dyDescent="0.25">
      <c r="B2" s="93" t="s">
        <v>598</v>
      </c>
      <c r="C2" s="93" t="s">
        <v>599</v>
      </c>
    </row>
    <row r="3" spans="2:11" x14ac:dyDescent="0.25">
      <c r="B3" s="209" t="s">
        <v>369</v>
      </c>
      <c r="C3" s="210">
        <f>'financement par unité'!Z94</f>
        <v>4109531.96</v>
      </c>
    </row>
    <row r="4" spans="2:11" ht="16.5" x14ac:dyDescent="0.25">
      <c r="B4" s="94" t="s">
        <v>218</v>
      </c>
      <c r="C4" s="92">
        <v>2703714.8800000004</v>
      </c>
    </row>
    <row r="5" spans="2:11" ht="16.5" x14ac:dyDescent="0.25">
      <c r="B5" s="94" t="s">
        <v>219</v>
      </c>
      <c r="C5" s="92">
        <v>2549577.14</v>
      </c>
    </row>
    <row r="6" spans="2:11" ht="16.5" x14ac:dyDescent="0.25">
      <c r="B6" s="213" t="s">
        <v>597</v>
      </c>
      <c r="C6" s="214">
        <v>2476609.4</v>
      </c>
    </row>
    <row r="7" spans="2:11" ht="16.5" x14ac:dyDescent="0.25">
      <c r="B7" s="94" t="s">
        <v>223</v>
      </c>
      <c r="C7" s="92">
        <v>2028971.6</v>
      </c>
    </row>
    <row r="8" spans="2:11" ht="16.5" x14ac:dyDescent="0.25">
      <c r="B8" s="94" t="s">
        <v>371</v>
      </c>
      <c r="C8" s="92">
        <v>1714375.3</v>
      </c>
    </row>
    <row r="9" spans="2:11" ht="16.5" x14ac:dyDescent="0.25">
      <c r="B9" s="94" t="s">
        <v>225</v>
      </c>
      <c r="C9" s="92">
        <v>1682171.9500000002</v>
      </c>
    </row>
    <row r="10" spans="2:11" ht="16.5" x14ac:dyDescent="0.25">
      <c r="B10" s="94" t="s">
        <v>224</v>
      </c>
      <c r="C10" s="92">
        <v>1608735.6600000001</v>
      </c>
    </row>
    <row r="11" spans="2:11" ht="16.5" x14ac:dyDescent="0.25">
      <c r="B11" s="94" t="s">
        <v>374</v>
      </c>
      <c r="C11" s="92">
        <v>1123318.7</v>
      </c>
    </row>
    <row r="12" spans="2:11" ht="16.5" x14ac:dyDescent="0.25">
      <c r="B12" s="94" t="s">
        <v>220</v>
      </c>
      <c r="C12" s="92">
        <v>1008350.49</v>
      </c>
    </row>
    <row r="13" spans="2:11" ht="16.5" x14ac:dyDescent="0.25">
      <c r="B13" s="94" t="s">
        <v>504</v>
      </c>
      <c r="C13" s="92">
        <v>993530.03</v>
      </c>
    </row>
    <row r="14" spans="2:11" ht="16.5" x14ac:dyDescent="0.25">
      <c r="B14" s="94" t="s">
        <v>373</v>
      </c>
      <c r="C14" s="92">
        <v>986013.28</v>
      </c>
    </row>
    <row r="15" spans="2:11" ht="16.5" x14ac:dyDescent="0.25">
      <c r="B15" s="94" t="s">
        <v>498</v>
      </c>
      <c r="C15" s="92">
        <v>807855.82000000007</v>
      </c>
    </row>
    <row r="16" spans="2:11" ht="16.5" x14ac:dyDescent="0.25">
      <c r="B16" s="211" t="s">
        <v>376</v>
      </c>
      <c r="C16" s="212">
        <v>626099.34000000008</v>
      </c>
    </row>
    <row r="17" spans="2:3" ht="16.5" x14ac:dyDescent="0.25">
      <c r="B17" s="94" t="s">
        <v>222</v>
      </c>
      <c r="C17" s="92">
        <v>597798.26</v>
      </c>
    </row>
    <row r="18" spans="2:3" ht="16.5" x14ac:dyDescent="0.25">
      <c r="B18" s="94" t="s">
        <v>502</v>
      </c>
      <c r="C18" s="92">
        <v>481402.41000000003</v>
      </c>
    </row>
    <row r="19" spans="2:3" ht="16.5" x14ac:dyDescent="0.25">
      <c r="B19" s="94" t="s">
        <v>367</v>
      </c>
      <c r="C19" s="92">
        <v>464837.73</v>
      </c>
    </row>
    <row r="20" spans="2:3" ht="16.5" x14ac:dyDescent="0.25">
      <c r="B20" s="94" t="s">
        <v>499</v>
      </c>
      <c r="C20" s="92">
        <v>283598.2</v>
      </c>
    </row>
    <row r="21" spans="2:3" ht="16.5" x14ac:dyDescent="0.25">
      <c r="B21" s="94" t="s">
        <v>465</v>
      </c>
      <c r="C21" s="92">
        <v>209405.43</v>
      </c>
    </row>
    <row r="22" spans="2:3" ht="16.5" x14ac:dyDescent="0.25">
      <c r="B22" s="94" t="s">
        <v>501</v>
      </c>
      <c r="C22" s="92">
        <v>192500</v>
      </c>
    </row>
    <row r="23" spans="2:3" ht="16.5" x14ac:dyDescent="0.25">
      <c r="B23" s="215" t="s">
        <v>500</v>
      </c>
      <c r="C23" s="216">
        <v>169564.84</v>
      </c>
    </row>
    <row r="24" spans="2:3" ht="16.5" x14ac:dyDescent="0.25">
      <c r="B24" s="94" t="s">
        <v>505</v>
      </c>
      <c r="C24" s="92">
        <v>126858.18</v>
      </c>
    </row>
    <row r="25" spans="2:3" ht="16.5" x14ac:dyDescent="0.25">
      <c r="B25" s="94" t="s">
        <v>503</v>
      </c>
      <c r="C25" s="92">
        <v>25000</v>
      </c>
    </row>
    <row r="26" spans="2:3" x14ac:dyDescent="0.25">
      <c r="C26" s="154">
        <f>SUM(C3:C25)</f>
        <v>26969820.600000001</v>
      </c>
    </row>
    <row r="35" spans="8:9" ht="15.75" thickBot="1" x14ac:dyDescent="0.3"/>
    <row r="36" spans="8:9" x14ac:dyDescent="0.25">
      <c r="H36" s="148" t="s">
        <v>600</v>
      </c>
      <c r="I36" s="149" t="s">
        <v>599</v>
      </c>
    </row>
    <row r="37" spans="8:9" ht="16.5" x14ac:dyDescent="0.25">
      <c r="H37" s="150" t="s">
        <v>602</v>
      </c>
      <c r="I37" s="151">
        <f>'financement par unité'!Y34</f>
        <v>10609790.84</v>
      </c>
    </row>
    <row r="38" spans="8:9" ht="16.5" x14ac:dyDescent="0.25">
      <c r="H38" s="150" t="s">
        <v>603</v>
      </c>
      <c r="I38" s="151">
        <f>'financement par unité'!Y87</f>
        <v>12250497.799999999</v>
      </c>
    </row>
    <row r="39" spans="8:9" ht="17.25" thickBot="1" x14ac:dyDescent="0.3">
      <c r="H39" s="152" t="s">
        <v>369</v>
      </c>
      <c r="I39" s="153">
        <f>'financement par unité'!Z94</f>
        <v>4109531.96</v>
      </c>
    </row>
    <row r="51" spans="2:5" ht="30" x14ac:dyDescent="0.25">
      <c r="B51" s="95" t="s">
        <v>604</v>
      </c>
      <c r="C51" s="96" t="s">
        <v>605</v>
      </c>
      <c r="D51" s="97" t="s">
        <v>606</v>
      </c>
      <c r="E51" s="106" t="s">
        <v>595</v>
      </c>
    </row>
    <row r="52" spans="2:5" x14ac:dyDescent="0.25">
      <c r="B52" s="98" t="s">
        <v>607</v>
      </c>
      <c r="C52" s="99">
        <v>20</v>
      </c>
      <c r="D52" s="99">
        <v>16</v>
      </c>
      <c r="E52" s="99">
        <f t="shared" ref="E52:E58" si="0">SUM(C52:D52)</f>
        <v>36</v>
      </c>
    </row>
    <row r="53" spans="2:5" x14ac:dyDescent="0.25">
      <c r="B53" s="104" t="s">
        <v>609</v>
      </c>
      <c r="C53" s="105"/>
      <c r="D53" s="105">
        <v>18</v>
      </c>
      <c r="E53" s="105">
        <f t="shared" si="0"/>
        <v>18</v>
      </c>
    </row>
    <row r="54" spans="2:5" x14ac:dyDescent="0.25">
      <c r="B54" s="100" t="s">
        <v>610</v>
      </c>
      <c r="C54" s="101">
        <v>9</v>
      </c>
      <c r="D54" s="101">
        <v>4</v>
      </c>
      <c r="E54" s="101">
        <f t="shared" si="0"/>
        <v>13</v>
      </c>
    </row>
    <row r="55" spans="2:5" x14ac:dyDescent="0.25">
      <c r="B55" s="100" t="s">
        <v>612</v>
      </c>
      <c r="C55" s="101">
        <v>2</v>
      </c>
      <c r="D55" s="101">
        <v>2</v>
      </c>
      <c r="E55" s="101">
        <f t="shared" si="0"/>
        <v>4</v>
      </c>
    </row>
    <row r="56" spans="2:5" x14ac:dyDescent="0.25">
      <c r="B56" s="100" t="s">
        <v>613</v>
      </c>
      <c r="C56" s="101"/>
      <c r="D56" s="101">
        <v>3</v>
      </c>
      <c r="E56" s="101">
        <f t="shared" si="0"/>
        <v>3</v>
      </c>
    </row>
    <row r="57" spans="2:5" x14ac:dyDescent="0.25">
      <c r="B57" s="100" t="s">
        <v>608</v>
      </c>
      <c r="C57" s="101"/>
      <c r="D57" s="101">
        <v>2</v>
      </c>
      <c r="E57" s="101">
        <f t="shared" si="0"/>
        <v>2</v>
      </c>
    </row>
    <row r="58" spans="2:5" ht="15.75" thickBot="1" x14ac:dyDescent="0.3">
      <c r="B58" s="102" t="s">
        <v>611</v>
      </c>
      <c r="C58" s="103">
        <v>1</v>
      </c>
      <c r="D58" s="103">
        <v>6</v>
      </c>
      <c r="E58" s="107">
        <f t="shared" si="0"/>
        <v>7</v>
      </c>
    </row>
    <row r="59" spans="2:5" ht="15.75" thickBot="1" x14ac:dyDescent="0.3">
      <c r="B59" s="110"/>
      <c r="C59" s="109">
        <f>SUM(C52:C58)</f>
        <v>32</v>
      </c>
      <c r="D59" s="109">
        <f>SUM(D52:D58)</f>
        <v>51</v>
      </c>
      <c r="E59" s="108">
        <f>SUM(E52:E58)</f>
        <v>83</v>
      </c>
    </row>
    <row r="77" spans="2:2" x14ac:dyDescent="0.25">
      <c r="B77" s="92"/>
    </row>
    <row r="78" spans="2:2" x14ac:dyDescent="0.25">
      <c r="B78" s="92"/>
    </row>
    <row r="83" spans="2:11" x14ac:dyDescent="0.25">
      <c r="B83" s="92"/>
      <c r="I83" s="116" t="s">
        <v>601</v>
      </c>
      <c r="J83" s="119" t="s">
        <v>233</v>
      </c>
      <c r="K83" s="113" t="s">
        <v>595</v>
      </c>
    </row>
    <row r="84" spans="2:11" x14ac:dyDescent="0.25">
      <c r="B84" s="92"/>
      <c r="H84" s="114" t="s">
        <v>213</v>
      </c>
      <c r="I84" s="117">
        <v>14</v>
      </c>
      <c r="J84" s="120">
        <v>2</v>
      </c>
      <c r="K84" s="115">
        <f>SUM(I84:J84)</f>
        <v>16</v>
      </c>
    </row>
    <row r="85" spans="2:11" x14ac:dyDescent="0.25">
      <c r="B85" s="92"/>
      <c r="H85" s="112" t="s">
        <v>614</v>
      </c>
      <c r="I85" s="118">
        <f>51-I84</f>
        <v>37</v>
      </c>
      <c r="J85" s="121">
        <f>32-2</f>
        <v>30</v>
      </c>
      <c r="K85" s="111">
        <f>SUM(I85:J85)</f>
        <v>67</v>
      </c>
    </row>
    <row r="86" spans="2:11" x14ac:dyDescent="0.25">
      <c r="B86" s="92"/>
    </row>
    <row r="87" spans="2:11" x14ac:dyDescent="0.25">
      <c r="B87" s="92"/>
    </row>
    <row r="88" spans="2:11" x14ac:dyDescent="0.25">
      <c r="B88" s="92"/>
    </row>
    <row r="89" spans="2:11" x14ac:dyDescent="0.25">
      <c r="B89" s="92"/>
    </row>
    <row r="90" spans="2:11" x14ac:dyDescent="0.25">
      <c r="B90" s="92"/>
    </row>
    <row r="91" spans="2:11" x14ac:dyDescent="0.25">
      <c r="B91" s="92"/>
    </row>
    <row r="92" spans="2:11" x14ac:dyDescent="0.25">
      <c r="B92" s="92"/>
    </row>
    <row r="93" spans="2:11" x14ac:dyDescent="0.25">
      <c r="B93" s="92"/>
    </row>
    <row r="94" spans="2:11" x14ac:dyDescent="0.25">
      <c r="B94" s="92"/>
    </row>
    <row r="95" spans="2:11" x14ac:dyDescent="0.25">
      <c r="B95" s="92"/>
    </row>
    <row r="96" spans="2:11" x14ac:dyDescent="0.25">
      <c r="B96" s="92"/>
    </row>
    <row r="97" spans="2:8" x14ac:dyDescent="0.25">
      <c r="B97" s="92"/>
    </row>
    <row r="104" spans="2:8" x14ac:dyDescent="0.25">
      <c r="H104" s="92"/>
    </row>
  </sheetData>
  <autoFilter ref="B51:E51">
    <sortState ref="B51:E56">
      <sortCondition descending="1" ref="D50"/>
    </sortState>
  </autoFilter>
  <mergeCells count="1">
    <mergeCell ref="B1:K1"/>
  </mergeCells>
  <pageMargins left="0.7" right="0.7" top="0.75" bottom="0.75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Institut</vt:lpstr>
      <vt:lpstr>DR</vt:lpstr>
      <vt:lpstr>financement par unité</vt:lpstr>
      <vt:lpstr>Graph</vt:lpstr>
      <vt:lpstr>DR!Zone_d_impression</vt:lpstr>
      <vt:lpstr>Institut!Zone_d_impression</vt:lpstr>
    </vt:vector>
  </TitlesOfParts>
  <Company>CNRS DR16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SERGEANT Soizic</dc:creator>
  <cp:lastModifiedBy>Soizic SERGEANT</cp:lastModifiedBy>
  <cp:lastPrinted>2014-10-24T15:28:06Z</cp:lastPrinted>
  <dcterms:created xsi:type="dcterms:W3CDTF">2013-11-28T13:14:49Z</dcterms:created>
  <dcterms:modified xsi:type="dcterms:W3CDTF">2015-01-09T13:44:09Z</dcterms:modified>
</cp:coreProperties>
</file>